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2" sheetId="6" r:id="rId6"/>
  </sheets>
  <calcPr calcId="145621" refMode="R1C1"/>
</workbook>
</file>

<file path=xl/calcChain.xml><?xml version="1.0" encoding="utf-8"?>
<calcChain xmlns="http://schemas.openxmlformats.org/spreadsheetml/2006/main">
  <c r="K10" i="6" l="1"/>
  <c r="K11" i="6"/>
  <c r="I13" i="6" l="1"/>
  <c r="F13" i="6"/>
  <c r="L6" i="6" l="1"/>
  <c r="H12" i="5"/>
  <c r="L6" i="5"/>
  <c r="L7" i="6"/>
  <c r="L8" i="6"/>
  <c r="L10" i="6"/>
  <c r="L11" i="6"/>
  <c r="L12" i="6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1" i="6"/>
  <c r="H10" i="6"/>
  <c r="H7" i="6"/>
  <c r="H8" i="6"/>
  <c r="H6" i="6"/>
  <c r="N6" i="6" s="1"/>
  <c r="M6" i="6" s="1"/>
  <c r="F18" i="6"/>
  <c r="F9" i="6"/>
  <c r="F14" i="6" s="1"/>
  <c r="E22" i="6"/>
  <c r="E7" i="6"/>
  <c r="K22" i="6"/>
  <c r="K21" i="6"/>
  <c r="K20" i="6"/>
  <c r="I18" i="6"/>
  <c r="C18" i="6"/>
  <c r="K17" i="6"/>
  <c r="K16" i="6"/>
  <c r="K15" i="6"/>
  <c r="C13" i="6"/>
  <c r="K12" i="6"/>
  <c r="K13" i="6" s="1"/>
  <c r="J13" i="6" s="1"/>
  <c r="E11" i="6"/>
  <c r="I9" i="6"/>
  <c r="C9" i="6"/>
  <c r="K8" i="6"/>
  <c r="E8" i="6"/>
  <c r="K7" i="6"/>
  <c r="K6" i="6"/>
  <c r="E6" i="6"/>
  <c r="K18" i="6" l="1"/>
  <c r="J18" i="6" s="1"/>
  <c r="H13" i="6"/>
  <c r="G13" i="6" s="1"/>
  <c r="L13" i="6"/>
  <c r="N11" i="6"/>
  <c r="M11" i="6" s="1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H9" i="6"/>
  <c r="K9" i="6"/>
  <c r="K14" i="6" s="1"/>
  <c r="I23" i="6"/>
  <c r="L18" i="6"/>
  <c r="L9" i="6"/>
  <c r="C23" i="6"/>
  <c r="D9" i="6" s="1"/>
  <c r="E20" i="6"/>
  <c r="E16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D14" i="6" l="1"/>
  <c r="K23" i="6"/>
  <c r="L14" i="6"/>
  <c r="J23" i="6"/>
  <c r="L23" i="6"/>
  <c r="M12" i="6"/>
  <c r="N13" i="6"/>
  <c r="M13" i="6" s="1"/>
  <c r="H23" i="6"/>
  <c r="L19" i="6"/>
  <c r="D19" i="6"/>
  <c r="D18" i="6"/>
  <c r="D13" i="6"/>
  <c r="N18" i="6"/>
  <c r="M18" i="6" s="1"/>
  <c r="E18" i="6"/>
  <c r="E13" i="6"/>
  <c r="E14" i="6" s="1"/>
  <c r="I13" i="5"/>
  <c r="I9" i="5"/>
  <c r="K19" i="6" l="1"/>
  <c r="J19" i="6" s="1"/>
  <c r="J14" i="6"/>
  <c r="G23" i="6"/>
  <c r="G9" i="6"/>
  <c r="H14" i="6"/>
  <c r="N9" i="6"/>
  <c r="N23" i="6" s="1"/>
  <c r="E23" i="6"/>
  <c r="D23" i="6" s="1"/>
  <c r="E19" i="6"/>
  <c r="N14" i="6" l="1"/>
  <c r="M14" i="6" s="1"/>
  <c r="M9" i="6"/>
  <c r="M23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<sst xmlns="http://schemas.openxmlformats.org/spreadsheetml/2006/main" count="174" uniqueCount="46">
  <si>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</si>
  <si>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</si>
  <si>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</si>
  <si>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</si>
  <si>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</si>
  <si>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</si>
  <si>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</si>
  <si>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</si>
  <si>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</si>
  <si>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</si>
  <si>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</si>
  <si>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</si>
  <si>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</si>
  <si>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</si>
  <si>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</si>
  <si>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</si>
  <si>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</si>
  <si>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</si>
  <si>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</si>
  <si>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</si>
  <si>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</si>
  <si>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</si>
  <si>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</si>
  <si>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</si>
  <si>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</si>
  <si>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</si>
  <si>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</si>
  <si>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</si>
  <si>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</si>
  <si>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</si>
  <si>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</si>
  <si>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</si>
  <si>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</si>
  <si>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</si>
  <si>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</si>
  <si>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</si>
  <si>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</si>
  <si>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</si>
  <si>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</si>
  <si>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</si>
  <si>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</si>
  <si>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</si>
  <si>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</si>
  <si>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</si>
  <si>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</si>
  <si>
    <t>Плановая цена
(руб/кВтч)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</si>
</sst>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  <numFmt numFmtId="167" formatCode="_-* #,##0.000\ _₽_-;\-* #,##0.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43" fontId="6" fillId="0" borderId="1" xfId="1" applyFont="1" applyFill="1" applyBorder="1"/>
    <xf numFmtId="166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/>
    </xf>
    <xf numFmtId="43" fontId="5" fillId="0" borderId="1" xfId="1" applyFont="1" applyFill="1" applyBorder="1"/>
    <xf numFmtId="166" fontId="5" fillId="0" borderId="1" xfId="1" applyNumberFormat="1" applyFont="1" applyFill="1" applyBorder="1"/>
    <xf numFmtId="43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5" fillId="0" borderId="1" xfId="1" applyNumberFormat="1" applyFont="1" applyFill="1" applyBorder="1"/>
    <xf numFmtId="0" fontId="6" fillId="0" borderId="0" xfId="0" applyFont="1" applyFill="1"/>
    <xf numFmtId="166" fontId="6" fillId="0" borderId="0" xfId="0" applyNumberFormat="1" applyFont="1" applyFill="1"/>
    <xf numFmtId="43" fontId="6" fillId="0" borderId="1" xfId="1" applyNumberFormat="1" applyFont="1" applyFill="1" applyBorder="1"/>
    <xf numFmtId="43" fontId="6" fillId="0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23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82"/>
      <c r="B24" s="83"/>
      <c r="C24" s="83"/>
      <c r="D24" s="83"/>
      <c r="E24" s="83"/>
      <c r="F24" s="83"/>
      <c r="G24" s="83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24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84"/>
      <c r="B23" s="85"/>
      <c r="C23" s="85"/>
      <c r="D23" s="85"/>
      <c r="E23" s="85"/>
      <c r="F23" s="85"/>
      <c r="G23" s="8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81" t="s">
        <v>21</v>
      </c>
      <c r="B2" s="81"/>
      <c r="C2" s="81"/>
      <c r="D2" s="81"/>
      <c r="E2" s="81"/>
      <c r="F2" s="81"/>
      <c r="G2" s="81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84"/>
      <c r="B23" s="85"/>
      <c r="C23" s="85"/>
      <c r="D23" s="85"/>
      <c r="E23" s="85"/>
      <c r="F23" s="85"/>
      <c r="G23" s="85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86" t="s">
        <v>39</v>
      </c>
      <c r="C2" s="86"/>
      <c r="D2" s="86"/>
      <c r="E2" s="86"/>
      <c r="F2" s="86"/>
      <c r="G2" s="86"/>
      <c r="H2" s="86"/>
      <c r="I2" s="86"/>
      <c r="J2" s="86"/>
      <c r="K2" s="86"/>
      <c r="L2" s="87"/>
      <c r="M2" s="87"/>
      <c r="N2" s="87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  <c r="M23" s="89"/>
      <c r="N23" s="89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3" t="s">
        <v>40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92" t="s">
        <v>43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Normal="100" workbookViewId="0">
      <selection activeCell="J23" sqref="J23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9.285156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93" t="s">
        <v>40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15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45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1360</v>
      </c>
      <c r="D6" s="28">
        <v>3.164981</v>
      </c>
      <c r="E6" s="23">
        <f>C6*D6</f>
        <v>4304.3741600000003</v>
      </c>
      <c r="F6" s="65">
        <v>1231.163</v>
      </c>
      <c r="G6" s="66">
        <v>2.83568</v>
      </c>
      <c r="H6" s="67">
        <f>F6*G6</f>
        <v>3491.1842958400002</v>
      </c>
      <c r="I6" s="65"/>
      <c r="J6" s="68"/>
      <c r="K6" s="65">
        <f>I6*J6</f>
        <v>0</v>
      </c>
      <c r="L6" s="65">
        <f>F6+I6</f>
        <v>1231.163</v>
      </c>
      <c r="M6" s="69">
        <f>IFERROR(N6/L6,"-")</f>
        <v>2.83568</v>
      </c>
      <c r="N6" s="65">
        <f>H6+K6</f>
        <v>3491.1842958400002</v>
      </c>
    </row>
    <row r="7" spans="2:14" ht="12.75" customHeight="1" x14ac:dyDescent="0.2">
      <c r="B7" s="15" t="s">
        <v>1</v>
      </c>
      <c r="C7" s="23">
        <v>1180</v>
      </c>
      <c r="D7" s="28">
        <v>3.164981</v>
      </c>
      <c r="E7" s="23">
        <f>C7*D7</f>
        <v>3734.67758</v>
      </c>
      <c r="F7" s="65">
        <v>863.92100000000005</v>
      </c>
      <c r="G7" s="66">
        <v>3.0703499999999999</v>
      </c>
      <c r="H7" s="67">
        <f t="shared" ref="H7:H12" si="0">F7*G7</f>
        <v>2652.5398423500001</v>
      </c>
      <c r="I7" s="65"/>
      <c r="J7" s="68"/>
      <c r="K7" s="65">
        <f>I7*J7</f>
        <v>0</v>
      </c>
      <c r="L7" s="65">
        <f t="shared" ref="L7:L8" si="1">F7+I7</f>
        <v>863.92100000000005</v>
      </c>
      <c r="M7" s="69">
        <f t="shared" ref="M7:M13" si="2">IFERROR(N7/L7,"-")</f>
        <v>3.0703499999999999</v>
      </c>
      <c r="N7" s="65">
        <f>H7+K7</f>
        <v>2652.5398423500001</v>
      </c>
    </row>
    <row r="8" spans="2:14" ht="12.75" customHeight="1" x14ac:dyDescent="0.2">
      <c r="B8" s="15" t="s">
        <v>2</v>
      </c>
      <c r="C8" s="23">
        <v>1130</v>
      </c>
      <c r="D8" s="28">
        <v>3.164981</v>
      </c>
      <c r="E8" s="23">
        <f t="shared" ref="E8:E12" si="3">C8*D8</f>
        <v>3576.4285300000001</v>
      </c>
      <c r="F8" s="65">
        <v>1130</v>
      </c>
      <c r="G8" s="66">
        <v>2.84632</v>
      </c>
      <c r="H8" s="67">
        <f t="shared" si="0"/>
        <v>3216.3415999999997</v>
      </c>
      <c r="I8" s="65">
        <v>186.64099999999999</v>
      </c>
      <c r="J8" s="68">
        <v>3.0059300000000002</v>
      </c>
      <c r="K8" s="65">
        <f>I8*J8</f>
        <v>561.02978113000006</v>
      </c>
      <c r="L8" s="65">
        <f t="shared" si="1"/>
        <v>1316.6410000000001</v>
      </c>
      <c r="M8" s="69">
        <f t="shared" si="2"/>
        <v>2.868945582835412</v>
      </c>
      <c r="N8" s="65">
        <f t="shared" ref="N8" si="4">H8+K8</f>
        <v>3777.3713811299999</v>
      </c>
    </row>
    <row r="9" spans="2:14" ht="12.75" customHeight="1" x14ac:dyDescent="0.2">
      <c r="B9" s="17" t="s">
        <v>16</v>
      </c>
      <c r="C9" s="24">
        <f>C6+C7+C8</f>
        <v>3670</v>
      </c>
      <c r="D9" s="29">
        <f t="shared" ref="D9:D19" si="5">$E$30/$C$23</f>
        <v>1.6260403982522742</v>
      </c>
      <c r="E9" s="24">
        <f>SUM(E6:E8)</f>
        <v>11615.48027</v>
      </c>
      <c r="F9" s="70">
        <f>SUM(F6:F8)</f>
        <v>3225.0839999999998</v>
      </c>
      <c r="G9" s="71">
        <f>H9/F9</f>
        <v>2.9022703713112592</v>
      </c>
      <c r="H9" s="72">
        <f>SUM(H6:H8)</f>
        <v>9360.06573819</v>
      </c>
      <c r="I9" s="70">
        <f>SUM(I6+I7+I8)</f>
        <v>186.64099999999999</v>
      </c>
      <c r="J9" s="71"/>
      <c r="K9" s="70">
        <f>K6+K7+K8</f>
        <v>561.02978113000006</v>
      </c>
      <c r="L9" s="70">
        <f>SUM(L6:L8)</f>
        <v>3411.7249999999999</v>
      </c>
      <c r="M9" s="71">
        <f t="shared" ref="M9:M23" si="6">N9/L9</f>
        <v>2.9079411498054504</v>
      </c>
      <c r="N9" s="70">
        <f>SUM(N6:N8)</f>
        <v>9921.0955193200007</v>
      </c>
    </row>
    <row r="10" spans="2:14" ht="12.75" customHeight="1" x14ac:dyDescent="0.2">
      <c r="B10" s="15" t="s">
        <v>3</v>
      </c>
      <c r="C10" s="23">
        <v>660.2</v>
      </c>
      <c r="D10" s="28">
        <v>3.164981</v>
      </c>
      <c r="E10" s="23">
        <f t="shared" si="3"/>
        <v>2089.5204562000004</v>
      </c>
      <c r="F10" s="65">
        <v>660.2</v>
      </c>
      <c r="G10" s="66">
        <v>3.0802</v>
      </c>
      <c r="H10" s="67">
        <f t="shared" si="0"/>
        <v>2033.5480400000001</v>
      </c>
      <c r="I10" s="65">
        <v>3.2509999999999999</v>
      </c>
      <c r="J10" s="68">
        <v>3.2398099999999999</v>
      </c>
      <c r="K10" s="65">
        <f>I10*J10</f>
        <v>10.532622309999999</v>
      </c>
      <c r="L10" s="65">
        <f>F10+I10</f>
        <v>663.45100000000002</v>
      </c>
      <c r="M10" s="69">
        <f t="shared" si="2"/>
        <v>3.080982110675845</v>
      </c>
      <c r="N10" s="65">
        <f>H10+K10</f>
        <v>2044.0806623100002</v>
      </c>
    </row>
    <row r="11" spans="2:14" ht="12.75" customHeight="1" x14ac:dyDescent="0.2">
      <c r="B11" s="15" t="s">
        <v>4</v>
      </c>
      <c r="C11" s="23">
        <v>600</v>
      </c>
      <c r="D11" s="28">
        <v>3.164981</v>
      </c>
      <c r="E11" s="23">
        <f t="shared" si="3"/>
        <v>1898.9886000000001</v>
      </c>
      <c r="F11" s="65">
        <v>576.59699999999998</v>
      </c>
      <c r="G11" s="66">
        <v>2.72288</v>
      </c>
      <c r="H11" s="67">
        <f t="shared" si="0"/>
        <v>1570.0044393599999</v>
      </c>
      <c r="I11" s="65"/>
      <c r="J11" s="68"/>
      <c r="K11" s="65">
        <f>I11*J11</f>
        <v>0</v>
      </c>
      <c r="L11" s="65">
        <f>F11+I11</f>
        <v>576.59699999999998</v>
      </c>
      <c r="M11" s="69">
        <f t="shared" si="2"/>
        <v>2.72288</v>
      </c>
      <c r="N11" s="65">
        <f>H11+K11</f>
        <v>1570.0044393599999</v>
      </c>
    </row>
    <row r="12" spans="2:14" ht="12.75" customHeight="1" x14ac:dyDescent="0.2">
      <c r="B12" s="15" t="s">
        <v>5</v>
      </c>
      <c r="C12" s="23">
        <v>654</v>
      </c>
      <c r="D12" s="28">
        <v>3.164981</v>
      </c>
      <c r="E12" s="23">
        <f t="shared" si="3"/>
        <v>2069.8975740000001</v>
      </c>
      <c r="F12" s="65">
        <v>512.91200000000003</v>
      </c>
      <c r="G12" s="66">
        <v>3.16228</v>
      </c>
      <c r="H12" s="67">
        <f t="shared" si="0"/>
        <v>1621.9713593600002</v>
      </c>
      <c r="I12" s="65"/>
      <c r="J12" s="68"/>
      <c r="K12" s="65">
        <f>I12*J12</f>
        <v>0</v>
      </c>
      <c r="L12" s="65">
        <f>F12+I12</f>
        <v>512.91200000000003</v>
      </c>
      <c r="M12" s="69">
        <f t="shared" si="2"/>
        <v>3.16228</v>
      </c>
      <c r="N12" s="65">
        <f>H12+K12</f>
        <v>1621.9713593600002</v>
      </c>
    </row>
    <row r="13" spans="2:14" ht="12.75" customHeight="1" x14ac:dyDescent="0.2">
      <c r="B13" s="17" t="s">
        <v>22</v>
      </c>
      <c r="C13" s="24">
        <f>C10+C11+C12</f>
        <v>1914.2</v>
      </c>
      <c r="D13" s="29">
        <f t="shared" si="5"/>
        <v>1.6260403982522742</v>
      </c>
      <c r="E13" s="24">
        <f>SUM(E10:E12)</f>
        <v>6058.406630200001</v>
      </c>
      <c r="F13" s="70">
        <f>SUM(F10:F12)</f>
        <v>1749.7090000000001</v>
      </c>
      <c r="G13" s="73">
        <f>IFERROR(H13/F13,"-")</f>
        <v>2.9865102361135478</v>
      </c>
      <c r="H13" s="72">
        <f>SUM(H10:H12)</f>
        <v>5225.5238387199997</v>
      </c>
      <c r="I13" s="72">
        <f>SUM(I10:I12)</f>
        <v>3.2509999999999999</v>
      </c>
      <c r="J13" s="73">
        <f>IFERROR(K13/I13,"-")</f>
        <v>3.2398099999999999</v>
      </c>
      <c r="K13" s="72">
        <f>SUM(K10:K12)</f>
        <v>10.532622309999999</v>
      </c>
      <c r="L13" s="70">
        <f>SUM(L10:L12)</f>
        <v>1752.96</v>
      </c>
      <c r="M13" s="73">
        <f t="shared" si="2"/>
        <v>2.9869800001312066</v>
      </c>
      <c r="N13" s="70">
        <f>SUM(N10:N12)</f>
        <v>5236.0564610299998</v>
      </c>
    </row>
    <row r="14" spans="2:14" ht="12.75" customHeight="1" x14ac:dyDescent="0.2">
      <c r="B14" s="17" t="s">
        <v>17</v>
      </c>
      <c r="C14" s="24">
        <f>C9+C13</f>
        <v>5584.2</v>
      </c>
      <c r="D14" s="29">
        <f t="shared" si="5"/>
        <v>1.6260403982522742</v>
      </c>
      <c r="E14" s="24">
        <f>E9+E13</f>
        <v>17673.886900199999</v>
      </c>
      <c r="F14" s="70">
        <f>F9+F13</f>
        <v>4974.7929999999997</v>
      </c>
      <c r="G14" s="71">
        <f>H14/F14</f>
        <v>2.9318987899416116</v>
      </c>
      <c r="H14" s="72">
        <f>H9+H13</f>
        <v>14585.589576909999</v>
      </c>
      <c r="I14" s="70">
        <f>I9+I13</f>
        <v>189.892</v>
      </c>
      <c r="J14" s="71">
        <f>K14/I14</f>
        <v>3.0099340859014601</v>
      </c>
      <c r="K14" s="72">
        <f>K9+K13</f>
        <v>571.56240344000003</v>
      </c>
      <c r="L14" s="70">
        <f>L9+L13</f>
        <v>5164.6849999999995</v>
      </c>
      <c r="M14" s="71">
        <f t="shared" si="6"/>
        <v>2.9347679442889554</v>
      </c>
      <c r="N14" s="70">
        <f>N9+N13</f>
        <v>15157.151980350001</v>
      </c>
    </row>
    <row r="15" spans="2:14" ht="12.75" customHeight="1" x14ac:dyDescent="0.2">
      <c r="B15" s="22" t="s">
        <v>6</v>
      </c>
      <c r="C15" s="23">
        <v>790</v>
      </c>
      <c r="D15" s="28">
        <v>3.164981</v>
      </c>
      <c r="E15" s="23">
        <f t="shared" ref="E15:E21" si="7">C15*D15</f>
        <v>2500.3349899999998</v>
      </c>
      <c r="F15" s="65">
        <v>700.16300000000001</v>
      </c>
      <c r="G15" s="66">
        <v>3.2799700000000001</v>
      </c>
      <c r="H15" s="67">
        <f t="shared" ref="H15:H17" si="8">F15*G15</f>
        <v>2296.51363511</v>
      </c>
      <c r="I15" s="65"/>
      <c r="J15" s="66"/>
      <c r="K15" s="65">
        <f>I15*J15</f>
        <v>0</v>
      </c>
      <c r="L15" s="65">
        <f>F15+I15</f>
        <v>700.16300000000001</v>
      </c>
      <c r="M15" s="69">
        <f t="shared" ref="M15:M18" si="9">IFERROR(N15/L15,"-")</f>
        <v>3.2799700000000001</v>
      </c>
      <c r="N15" s="65">
        <f>H15+K15</f>
        <v>2296.51363511</v>
      </c>
    </row>
    <row r="16" spans="2:14" ht="12.75" customHeight="1" x14ac:dyDescent="0.2">
      <c r="B16" s="15" t="s">
        <v>7</v>
      </c>
      <c r="C16" s="23">
        <v>650</v>
      </c>
      <c r="D16" s="28">
        <v>3.164981</v>
      </c>
      <c r="E16" s="23">
        <f t="shared" si="7"/>
        <v>2057.23765</v>
      </c>
      <c r="F16" s="65">
        <v>650</v>
      </c>
      <c r="G16" s="66">
        <v>3.32125</v>
      </c>
      <c r="H16" s="80">
        <f t="shared" si="8"/>
        <v>2158.8125</v>
      </c>
      <c r="I16" s="79">
        <v>52.271999999999998</v>
      </c>
      <c r="J16" s="66">
        <v>3.5015399999999999</v>
      </c>
      <c r="K16" s="79">
        <f>I16*J16</f>
        <v>183.03249887999999</v>
      </c>
      <c r="L16" s="65">
        <f>F16+I16</f>
        <v>702.27200000000005</v>
      </c>
      <c r="M16" s="69">
        <f t="shared" si="9"/>
        <v>3.3346694712020408</v>
      </c>
      <c r="N16" s="65">
        <f>H16+K16</f>
        <v>2341.8449988799998</v>
      </c>
    </row>
    <row r="17" spans="2:15" ht="12.75" customHeight="1" x14ac:dyDescent="0.2">
      <c r="B17" s="15" t="s">
        <v>8</v>
      </c>
      <c r="C17" s="23">
        <v>744</v>
      </c>
      <c r="D17" s="28">
        <v>3.164981</v>
      </c>
      <c r="E17" s="23">
        <f t="shared" si="7"/>
        <v>2354.745864</v>
      </c>
      <c r="F17" s="65">
        <v>553.04100000000005</v>
      </c>
      <c r="G17" s="66">
        <v>3.4238</v>
      </c>
      <c r="H17" s="80">
        <f t="shared" si="8"/>
        <v>1893.5017758000001</v>
      </c>
      <c r="I17" s="65"/>
      <c r="J17" s="66"/>
      <c r="K17" s="65">
        <f>I17*J17</f>
        <v>0</v>
      </c>
      <c r="L17" s="65">
        <f>F17+I17</f>
        <v>553.04100000000005</v>
      </c>
      <c r="M17" s="69">
        <f t="shared" si="9"/>
        <v>3.4238</v>
      </c>
      <c r="N17" s="65">
        <f>H17+K17</f>
        <v>1893.5017758000001</v>
      </c>
    </row>
    <row r="18" spans="2:15" ht="12.75" customHeight="1" x14ac:dyDescent="0.2">
      <c r="B18" s="17" t="s">
        <v>18</v>
      </c>
      <c r="C18" s="24">
        <f>C15+C16+C17</f>
        <v>2184</v>
      </c>
      <c r="D18" s="29">
        <f t="shared" si="5"/>
        <v>1.6260403982522742</v>
      </c>
      <c r="E18" s="24">
        <f>SUM(E15:E17)</f>
        <v>6912.3185040000008</v>
      </c>
      <c r="F18" s="70">
        <f>SUM(F15:F17)</f>
        <v>1903.2040000000002</v>
      </c>
      <c r="G18" s="73">
        <f>IFERROR(H18/F18,"-")</f>
        <v>3.3358630556209423</v>
      </c>
      <c r="H18" s="72">
        <f>SUM(H15:H17)</f>
        <v>6348.8279109100004</v>
      </c>
      <c r="I18" s="70">
        <f>SUM(I15:I17)</f>
        <v>52.271999999999998</v>
      </c>
      <c r="J18" s="73">
        <f>IFERROR(K18/I18,"-")</f>
        <v>3.5015399999999999</v>
      </c>
      <c r="K18" s="70">
        <f>SUM(K15:K17)</f>
        <v>183.03249887999999</v>
      </c>
      <c r="L18" s="70">
        <f>SUM(L15:L17)</f>
        <v>1955.4760000000001</v>
      </c>
      <c r="M18" s="73">
        <f t="shared" si="9"/>
        <v>3.340291780512775</v>
      </c>
      <c r="N18" s="70">
        <f t="shared" ref="N18" si="10">SUM(N15:N17)</f>
        <v>6531.8604097899997</v>
      </c>
    </row>
    <row r="19" spans="2:15" ht="12.75" customHeight="1" x14ac:dyDescent="0.2">
      <c r="B19" s="17" t="s">
        <v>38</v>
      </c>
      <c r="C19" s="24">
        <f>C14+C18</f>
        <v>7768.2</v>
      </c>
      <c r="D19" s="29">
        <f t="shared" si="5"/>
        <v>1.6260403982522742</v>
      </c>
      <c r="E19" s="24">
        <f>E14+E18</f>
        <v>24586.205404200002</v>
      </c>
      <c r="F19" s="70">
        <f>F14+F18</f>
        <v>6877.9969999999994</v>
      </c>
      <c r="G19" s="71">
        <f>H19/F19</f>
        <v>3.0436793572053027</v>
      </c>
      <c r="H19" s="74">
        <f>H14+H18</f>
        <v>20934.417487819999</v>
      </c>
      <c r="I19" s="70">
        <f>I14+I18</f>
        <v>242.16399999999999</v>
      </c>
      <c r="J19" s="71">
        <f>K19/I19</f>
        <v>3.1160490507259548</v>
      </c>
      <c r="K19" s="70">
        <f>K14+K18</f>
        <v>754.59490232000007</v>
      </c>
      <c r="L19" s="70">
        <f>L14+L18</f>
        <v>7120.1610000000001</v>
      </c>
      <c r="M19" s="71">
        <f t="shared" si="6"/>
        <v>3.0461407249274277</v>
      </c>
      <c r="N19" s="70">
        <f>N14+N18</f>
        <v>21689.01239014</v>
      </c>
    </row>
    <row r="20" spans="2:15" ht="12.75" customHeight="1" x14ac:dyDescent="0.2">
      <c r="B20" s="15" t="s">
        <v>9</v>
      </c>
      <c r="C20" s="23">
        <v>1050.5999999999999</v>
      </c>
      <c r="D20" s="28">
        <v>3.164981</v>
      </c>
      <c r="E20" s="23">
        <f t="shared" si="7"/>
        <v>3325.1290385999996</v>
      </c>
      <c r="F20" s="65">
        <v>826.16600000000005</v>
      </c>
      <c r="G20" s="66">
        <v>3.1797200000000001</v>
      </c>
      <c r="H20" s="67">
        <f t="shared" ref="H20:H22" si="11">F20*G20</f>
        <v>2626.9765535200004</v>
      </c>
      <c r="I20" s="65"/>
      <c r="J20" s="66"/>
      <c r="K20" s="65">
        <f>I20*J20</f>
        <v>0</v>
      </c>
      <c r="L20" s="65">
        <f>F20+I20</f>
        <v>826.16600000000005</v>
      </c>
      <c r="M20" s="69">
        <f t="shared" ref="M20:M22" si="12">IFERROR(N20/L20,"-")</f>
        <v>3.1797200000000001</v>
      </c>
      <c r="N20" s="65">
        <f>H20+K20</f>
        <v>2626.9765535200004</v>
      </c>
    </row>
    <row r="21" spans="2:15" ht="12.75" customHeight="1" x14ac:dyDescent="0.2">
      <c r="B21" s="15" t="s">
        <v>10</v>
      </c>
      <c r="C21" s="23">
        <v>1050</v>
      </c>
      <c r="D21" s="28">
        <v>3.164981</v>
      </c>
      <c r="E21" s="23">
        <f t="shared" si="7"/>
        <v>3323.2300500000001</v>
      </c>
      <c r="F21" s="75">
        <v>903.20500000000004</v>
      </c>
      <c r="G21" s="66">
        <v>3.0856400000000002</v>
      </c>
      <c r="H21" s="67">
        <f t="shared" si="11"/>
        <v>2786.9654762000005</v>
      </c>
      <c r="I21" s="65"/>
      <c r="J21" s="66"/>
      <c r="K21" s="65">
        <f>I21*J21</f>
        <v>0</v>
      </c>
      <c r="L21" s="65">
        <f>F21+I21</f>
        <v>903.20500000000004</v>
      </c>
      <c r="M21" s="69">
        <f t="shared" si="12"/>
        <v>3.0856400000000002</v>
      </c>
      <c r="N21" s="65">
        <f>H21+K21</f>
        <v>2786.9654762000005</v>
      </c>
      <c r="O21" s="20"/>
    </row>
    <row r="22" spans="2:15" ht="12.75" customHeight="1" x14ac:dyDescent="0.2">
      <c r="B22" s="15" t="s">
        <v>11</v>
      </c>
      <c r="C22" s="23">
        <v>1300</v>
      </c>
      <c r="D22" s="28">
        <v>3.164981</v>
      </c>
      <c r="E22" s="23">
        <f>C22*D22</f>
        <v>4114.4753000000001</v>
      </c>
      <c r="F22" s="65">
        <v>1300</v>
      </c>
      <c r="G22" s="66">
        <v>3.1912699999999998</v>
      </c>
      <c r="H22" s="67">
        <f t="shared" si="11"/>
        <v>4148.6509999999998</v>
      </c>
      <c r="I22" s="65">
        <v>49.789000000000001</v>
      </c>
      <c r="J22" s="66">
        <v>3.1208200000000001</v>
      </c>
      <c r="K22" s="65">
        <f>I22*J22</f>
        <v>155.38250698000002</v>
      </c>
      <c r="L22" s="65">
        <f>F22+I22</f>
        <v>1349.789</v>
      </c>
      <c r="M22" s="69">
        <f t="shared" si="12"/>
        <v>3.1886713456547655</v>
      </c>
      <c r="N22" s="65">
        <f>H22+K22</f>
        <v>4304.0335069800003</v>
      </c>
    </row>
    <row r="23" spans="2:15" x14ac:dyDescent="0.2">
      <c r="B23" s="18" t="s">
        <v>27</v>
      </c>
      <c r="C23" s="25">
        <f>C9+C13+C18+C20+C21+C22</f>
        <v>11168.8</v>
      </c>
      <c r="D23" s="31">
        <f>E23/C23</f>
        <v>3.1649810000000005</v>
      </c>
      <c r="E23" s="25">
        <f>E9+E13+E18+E20+E21+E22</f>
        <v>35349.039792800002</v>
      </c>
      <c r="F23" s="70">
        <f>F9+F13+F18+F20+F21+F22</f>
        <v>9907.3680000000004</v>
      </c>
      <c r="G23" s="71">
        <f>H23/F23</f>
        <v>3.0782151745589741</v>
      </c>
      <c r="H23" s="76">
        <f>H9+H13+H18+H20+H21+H22</f>
        <v>30497.010517539995</v>
      </c>
      <c r="I23" s="70">
        <f>I9+I13+I18+I20+I21+I22</f>
        <v>291.95299999999997</v>
      </c>
      <c r="J23" s="71">
        <f>K23/I23</f>
        <v>3.1168626775542645</v>
      </c>
      <c r="K23" s="70">
        <f>K9+K13+K18+K20+K21+K22</f>
        <v>909.97740930000009</v>
      </c>
      <c r="L23" s="76">
        <f>L9+L13+L18+L20+L21+L22</f>
        <v>10199.321000000002</v>
      </c>
      <c r="M23" s="71">
        <f t="shared" si="6"/>
        <v>3.079321449618067</v>
      </c>
      <c r="N23" s="70">
        <f>N9+N13+N18+N20+N21+N22</f>
        <v>31406.987926839996</v>
      </c>
      <c r="O23" s="20"/>
    </row>
    <row r="24" spans="2:15" x14ac:dyDescent="0.2">
      <c r="F24" s="77"/>
      <c r="G24" s="78"/>
      <c r="H24" s="77"/>
      <c r="I24" s="77"/>
      <c r="J24" s="77"/>
      <c r="K24" s="77"/>
      <c r="L24" s="77"/>
      <c r="M24" s="77"/>
      <c r="N24" s="77"/>
    </row>
    <row r="25" spans="2:15" ht="25.5" customHeight="1" x14ac:dyDescent="0.2">
      <c r="B25" s="92" t="s">
        <v>43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2022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2021-07-16T07:49:24Z</cp:lastPrinted>
  <dcterms:created xsi:type="dcterms:W3CDTF">2015-08-10T13:15:11Z</dcterms:created>
  <dcterms:modified xsi:type="dcterms:W3CDTF">2023-01-16T06:39:34Z</dcterms:modified>
</cp:coreProperties>
</file>