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3"/>
  </bookViews>
  <sheets>
    <sheet name="2012" sheetId="4" r:id="rId1"/>
    <sheet name="2013" sheetId="3" r:id="rId2"/>
    <sheet name="2014" sheetId="2" r:id="rId3"/>
    <sheet name="2015" sheetId="1" r:id="rId4"/>
  </sheets>
  <calcPr calcId="124519"/>
</workbook>
</file>

<file path=xl/calcChain.xml><?xml version="1.0" encoding="utf-8"?>
<calcChain xmlns="http://schemas.openxmlformats.org/spreadsheetml/2006/main">
  <c r="E20" i="1"/>
  <c r="H20"/>
  <c r="D20"/>
  <c r="B20"/>
  <c r="K20"/>
  <c r="J5"/>
  <c r="G5"/>
  <c r="E7"/>
  <c r="M19"/>
  <c r="L19" s="1"/>
  <c r="K5"/>
  <c r="K6"/>
  <c r="K8"/>
  <c r="K9"/>
  <c r="K10"/>
  <c r="K13"/>
  <c r="K14"/>
  <c r="K15"/>
  <c r="K17"/>
  <c r="K18"/>
  <c r="K19"/>
  <c r="K4"/>
  <c r="D16"/>
  <c r="D11"/>
  <c r="D7"/>
  <c r="D18"/>
  <c r="D19"/>
  <c r="D17"/>
  <c r="D14"/>
  <c r="D15"/>
  <c r="D13"/>
  <c r="D9"/>
  <c r="D10"/>
  <c r="D8"/>
  <c r="D5"/>
  <c r="D6"/>
  <c r="D4"/>
  <c r="B16"/>
  <c r="B11"/>
  <c r="B7"/>
  <c r="E16"/>
  <c r="E11"/>
  <c r="H7"/>
  <c r="H16"/>
  <c r="F23" i="4"/>
  <c r="C23"/>
  <c r="C20"/>
  <c r="G21" i="3"/>
  <c r="G20"/>
  <c r="G16"/>
  <c r="E21"/>
  <c r="G7"/>
  <c r="F7"/>
  <c r="E7"/>
  <c r="D4" i="4"/>
  <c r="F7"/>
  <c r="F20"/>
  <c r="F16"/>
  <c r="C16"/>
  <c r="F11"/>
  <c r="C11"/>
  <c r="E20"/>
  <c r="B20"/>
  <c r="G19"/>
  <c r="D19"/>
  <c r="G18"/>
  <c r="D18"/>
  <c r="G17"/>
  <c r="D17"/>
  <c r="E16"/>
  <c r="E21" s="1"/>
  <c r="B16"/>
  <c r="G15"/>
  <c r="D15"/>
  <c r="G14"/>
  <c r="D14"/>
  <c r="G13"/>
  <c r="D13"/>
  <c r="B11"/>
  <c r="G10"/>
  <c r="D10"/>
  <c r="G9"/>
  <c r="D9"/>
  <c r="G8"/>
  <c r="D8"/>
  <c r="D11" s="1"/>
  <c r="F12"/>
  <c r="E7"/>
  <c r="E12" s="1"/>
  <c r="C7"/>
  <c r="C21" s="1"/>
  <c r="B7"/>
  <c r="B12" s="1"/>
  <c r="G6"/>
  <c r="D6"/>
  <c r="G5"/>
  <c r="D5"/>
  <c r="G4"/>
  <c r="G7" s="1"/>
  <c r="F20" i="3"/>
  <c r="E20"/>
  <c r="C20"/>
  <c r="B20"/>
  <c r="G19"/>
  <c r="D19"/>
  <c r="G18"/>
  <c r="D18"/>
  <c r="G17"/>
  <c r="D17"/>
  <c r="F16"/>
  <c r="F21" s="1"/>
  <c r="E16"/>
  <c r="C16"/>
  <c r="B16"/>
  <c r="G15"/>
  <c r="D15"/>
  <c r="G14"/>
  <c r="D14"/>
  <c r="G13"/>
  <c r="D13"/>
  <c r="F12"/>
  <c r="C11"/>
  <c r="B11"/>
  <c r="G10"/>
  <c r="D10"/>
  <c r="G9"/>
  <c r="D9"/>
  <c r="G8"/>
  <c r="D8"/>
  <c r="E12"/>
  <c r="C7"/>
  <c r="B7"/>
  <c r="B12" s="1"/>
  <c r="G6"/>
  <c r="D6"/>
  <c r="G5"/>
  <c r="D5"/>
  <c r="G4"/>
  <c r="D4"/>
  <c r="G12" i="2"/>
  <c r="F12"/>
  <c r="E12"/>
  <c r="D12"/>
  <c r="C12"/>
  <c r="B12"/>
  <c r="F21"/>
  <c r="D11"/>
  <c r="C11"/>
  <c r="B11"/>
  <c r="B21" s="1"/>
  <c r="G21"/>
  <c r="G7"/>
  <c r="F7"/>
  <c r="E7"/>
  <c r="E21"/>
  <c r="C21"/>
  <c r="C7"/>
  <c r="G20"/>
  <c r="F20"/>
  <c r="E20"/>
  <c r="D20"/>
  <c r="C20"/>
  <c r="B20"/>
  <c r="G16"/>
  <c r="F16"/>
  <c r="E16"/>
  <c r="D16"/>
  <c r="C16"/>
  <c r="B16"/>
  <c r="B7"/>
  <c r="D21"/>
  <c r="D13"/>
  <c r="G19"/>
  <c r="D19"/>
  <c r="G18"/>
  <c r="D18"/>
  <c r="G17"/>
  <c r="D17"/>
  <c r="G15"/>
  <c r="D15"/>
  <c r="G14"/>
  <c r="D14"/>
  <c r="G13"/>
  <c r="G10"/>
  <c r="D10"/>
  <c r="G9"/>
  <c r="D9"/>
  <c r="G8"/>
  <c r="D8"/>
  <c r="G6"/>
  <c r="D6"/>
  <c r="D7" s="1"/>
  <c r="G5"/>
  <c r="D5"/>
  <c r="G4"/>
  <c r="D4"/>
  <c r="H11" i="1"/>
  <c r="H12" s="1"/>
  <c r="J10"/>
  <c r="J6"/>
  <c r="M18"/>
  <c r="L18" s="1"/>
  <c r="M17"/>
  <c r="L17" s="1"/>
  <c r="M15"/>
  <c r="L15" s="1"/>
  <c r="M14"/>
  <c r="L14" s="1"/>
  <c r="M10"/>
  <c r="L10" s="1"/>
  <c r="M9"/>
  <c r="L9" s="1"/>
  <c r="M6"/>
  <c r="L6" s="1"/>
  <c r="J7"/>
  <c r="G7"/>
  <c r="M5" l="1"/>
  <c r="L5" s="1"/>
  <c r="J16"/>
  <c r="I16" s="1"/>
  <c r="K16"/>
  <c r="G16"/>
  <c r="F16" s="1"/>
  <c r="M13"/>
  <c r="K11"/>
  <c r="K12" s="1"/>
  <c r="G11"/>
  <c r="F11" s="1"/>
  <c r="M8"/>
  <c r="K7"/>
  <c r="M4"/>
  <c r="B12"/>
  <c r="J11"/>
  <c r="I11" s="1"/>
  <c r="F7"/>
  <c r="I7"/>
  <c r="E12"/>
  <c r="B21" i="4"/>
  <c r="F21"/>
  <c r="D20" i="3"/>
  <c r="D16"/>
  <c r="D11"/>
  <c r="C12"/>
  <c r="D7"/>
  <c r="C21"/>
  <c r="B21"/>
  <c r="G20" i="4"/>
  <c r="G16"/>
  <c r="D20"/>
  <c r="D16"/>
  <c r="C12"/>
  <c r="D7"/>
  <c r="G12"/>
  <c r="G12" i="3"/>
  <c r="J20" i="1" l="1"/>
  <c r="I20" s="1"/>
  <c r="G20"/>
  <c r="F20" s="1"/>
  <c r="I12"/>
  <c r="J12"/>
  <c r="L13"/>
  <c r="M16"/>
  <c r="L16" s="1"/>
  <c r="G12"/>
  <c r="F12" s="1"/>
  <c r="M11"/>
  <c r="L11" s="1"/>
  <c r="L8"/>
  <c r="L4"/>
  <c r="M7"/>
  <c r="D12" i="4"/>
  <c r="D21"/>
  <c r="D12" i="3"/>
  <c r="D21"/>
  <c r="G21" i="4"/>
  <c r="M20" i="1" l="1"/>
  <c r="L20" s="1"/>
  <c r="L7"/>
  <c r="M12"/>
  <c r="L12" s="1"/>
</calcChain>
</file>

<file path=xl/sharedStrings.xml><?xml version="1.0" encoding="utf-8"?>
<sst xmlns="http://schemas.openxmlformats.org/spreadsheetml/2006/main" count="109" uniqueCount="41">
  <si>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</si>
  <si>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</si>
  <si>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</si>
  <si>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</si>
  <si>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</si>
  <si>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</si>
  <si>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</si>
  <si>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</si>
  <si>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</si>
  <si>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октябрь</t>
  </si>
  <si>
    <t>ноябрь</t>
  </si>
  <si>
    <t>декабрь</t>
  </si>
  <si>
    <t>Цена(руб/кВтч)</t>
  </si>
  <si>
    <t>Сумма(руб)</t>
  </si>
  <si>
    <t>Объём лимит(кВт)</t>
  </si>
  <si>
    <t>Объём сверхлимит (кВт)</t>
  </si>
  <si>
    <t>1 квартал</t>
  </si>
  <si>
    <t>1 полугодие</t>
  </si>
  <si>
    <t>3 квартал</t>
  </si>
  <si>
    <t>4 квартал</t>
  </si>
  <si>
    <t>Год</t>
  </si>
  <si>
    <t>Главный экономимст                                                           Ивченко З.И.</t>
  </si>
  <si>
    <t>Свод объёма  потерь по месяцам по Павловскому МУПП "Энергетик" за 2014 год (без НДС)</t>
  </si>
  <si>
    <t>2 квартал</t>
  </si>
  <si>
    <t>Свод объёма  потерь по месяцам по Павловскому МУПП "Энергетик" за 2015 год (без НДС)</t>
  </si>
  <si>
    <t>Свод объёма  потерь по месяцам по Павловскому МУПП "Энергетик" за 2012 год (без НДС)</t>
  </si>
  <si>
    <t>Свод объёма  потерь по месяцам по Павловскому МУПП "Энергетик" за 2013 год (без НДС)</t>
  </si>
  <si>
    <t>Главный экономист                                                           Ивченко З.И.</t>
  </si>
  <si>
    <t>Цена                  (руб/кВтч)</t>
  </si>
  <si>
    <t>Цена                                                                             (руб/кВтч)</t>
  </si>
  <si>
    <t xml:space="preserve">Итого                             </t>
  </si>
  <si>
    <t>Плановая цена                  (руб/кВтч)</t>
  </si>
  <si>
    <t>Фактическая цена                                                                             (руб/кВтч)</t>
  </si>
  <si>
    <t>Плановая сумма       (тыс.руб)</t>
  </si>
  <si>
    <t>Сумма                   (тыс.руб)</t>
  </si>
  <si>
    <t>Объём сверхлимит (тыс.кВт)</t>
  </si>
  <si>
    <t>Сумма                (тыс.руб)</t>
  </si>
  <si>
    <t>Всего фактический объём (тыс.кВт)</t>
  </si>
  <si>
    <t>Всего сумма                (тыс.руб)</t>
  </si>
  <si>
    <t>Объём утвержденный ФСТ (тыс.кВт)</t>
  </si>
  <si>
    <t>Объём лимит (тыс.кВт)</t>
  </si>
</sst>
</file>

<file path=xl/styles.xml><?xml version="1.0" encoding="utf-8"?>
<styleSheet xmlns="http://schemas.openxmlformats.org/spreadsheetml/2006/main">
  <numFmts count="6">
    <numFmt numFmtId="164" formatCode="0.00000"/>
    <numFmt numFmtId="165" formatCode="0.0000"/>
    <numFmt numFmtId="166" formatCode="0.000"/>
    <numFmt numFmtId="167" formatCode="0.000000"/>
    <numFmt numFmtId="168" formatCode="0.0000000"/>
    <numFmt numFmtId="169" formatCode="0.000000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64" fontId="2" fillId="0" borderId="1" xfId="0" applyNumberFormat="1" applyFont="1" applyBorder="1"/>
    <xf numFmtId="2" fontId="3" fillId="0" borderId="1" xfId="0" applyNumberFormat="1" applyFont="1" applyBorder="1"/>
    <xf numFmtId="164" fontId="2" fillId="2" borderId="1" xfId="0" applyNumberFormat="1" applyFont="1" applyFill="1" applyBorder="1"/>
    <xf numFmtId="0" fontId="0" fillId="3" borderId="0" xfId="0" applyFill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166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168" fontId="6" fillId="0" borderId="1" xfId="0" applyNumberFormat="1" applyFont="1" applyBorder="1"/>
    <xf numFmtId="167" fontId="6" fillId="0" borderId="1" xfId="0" applyNumberFormat="1" applyFont="1" applyBorder="1"/>
    <xf numFmtId="2" fontId="6" fillId="0" borderId="0" xfId="0" applyNumberFormat="1" applyFont="1"/>
    <xf numFmtId="0" fontId="1" fillId="0" borderId="0" xfId="0" applyFont="1"/>
    <xf numFmtId="166" fontId="5" fillId="0" borderId="1" xfId="0" applyNumberFormat="1" applyFont="1" applyBorder="1" applyAlignment="1">
      <alignment horizontal="center" vertical="center"/>
    </xf>
    <xf numFmtId="169" fontId="6" fillId="0" borderId="1" xfId="0" applyNumberFormat="1" applyFont="1" applyBorder="1"/>
    <xf numFmtId="166" fontId="5" fillId="0" borderId="1" xfId="0" applyNumberFormat="1" applyFont="1" applyBorder="1"/>
    <xf numFmtId="0" fontId="6" fillId="2" borderId="1" xfId="0" applyFont="1" applyFill="1" applyBorder="1"/>
    <xf numFmtId="166" fontId="6" fillId="2" borderId="1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165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4"/>
  <sheetViews>
    <sheetView workbookViewId="0">
      <selection activeCell="C23" sqref="C23"/>
    </sheetView>
  </sheetViews>
  <sheetFormatPr defaultRowHeight="15"/>
  <cols>
    <col min="1" max="1" width="16.5703125" customWidth="1"/>
    <col min="2" max="2" width="18.5703125" customWidth="1"/>
    <col min="3" max="3" width="20.28515625" customWidth="1"/>
    <col min="4" max="4" width="21.7109375" customWidth="1"/>
    <col min="5" max="5" width="21.5703125" customWidth="1"/>
    <col min="6" max="6" width="20.42578125" customWidth="1"/>
    <col min="7" max="7" width="15.42578125" customWidth="1"/>
  </cols>
  <sheetData>
    <row r="2" spans="1:7" ht="18.75">
      <c r="A2" s="36" t="s">
        <v>25</v>
      </c>
      <c r="B2" s="36"/>
      <c r="C2" s="36"/>
      <c r="D2" s="36"/>
      <c r="E2" s="36"/>
      <c r="F2" s="36"/>
      <c r="G2" s="36"/>
    </row>
    <row r="3" spans="1:7" ht="37.5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>
      <c r="A4" s="1" t="s">
        <v>0</v>
      </c>
      <c r="B4" s="1">
        <v>786199</v>
      </c>
      <c r="C4" s="12">
        <v>1.5094399999999999</v>
      </c>
      <c r="D4" s="10">
        <f>B4*C4</f>
        <v>1186720.21856</v>
      </c>
      <c r="E4" s="1">
        <v>0</v>
      </c>
      <c r="F4" s="5">
        <v>0</v>
      </c>
      <c r="G4" s="1">
        <f>E4*F4</f>
        <v>0</v>
      </c>
    </row>
    <row r="5" spans="1:7" ht="18.75">
      <c r="A5" s="1" t="s">
        <v>1</v>
      </c>
      <c r="B5" s="1">
        <v>850319</v>
      </c>
      <c r="C5" s="12">
        <v>1.38361</v>
      </c>
      <c r="D5" s="10">
        <f t="shared" ref="D5:D19" si="0">B5*C5</f>
        <v>1176509.8715900001</v>
      </c>
      <c r="E5" s="1">
        <v>0</v>
      </c>
      <c r="F5" s="5">
        <v>0</v>
      </c>
      <c r="G5" s="1">
        <f t="shared" ref="G5:G19" si="1">E5*F5</f>
        <v>0</v>
      </c>
    </row>
    <row r="6" spans="1:7" ht="18.75">
      <c r="A6" s="1" t="s">
        <v>2</v>
      </c>
      <c r="B6" s="8">
        <v>911617</v>
      </c>
      <c r="C6" s="12">
        <v>1.4097200000000001</v>
      </c>
      <c r="D6" s="11">
        <f t="shared" si="0"/>
        <v>1285124.7172400001</v>
      </c>
      <c r="E6" s="8">
        <v>0</v>
      </c>
      <c r="F6" s="9">
        <v>0</v>
      </c>
      <c r="G6" s="8">
        <f t="shared" si="1"/>
        <v>0</v>
      </c>
    </row>
    <row r="7" spans="1:7" ht="18.75">
      <c r="A7" s="3" t="s">
        <v>16</v>
      </c>
      <c r="B7" s="3">
        <f>B4+B5+B6</f>
        <v>2548135</v>
      </c>
      <c r="C7" s="6">
        <f>(C4+C5+C6)/3</f>
        <v>1.4342566666666665</v>
      </c>
      <c r="D7" s="13">
        <f>D4+D5+D6</f>
        <v>3648354.8073900002</v>
      </c>
      <c r="E7" s="3">
        <f>E4</f>
        <v>0</v>
      </c>
      <c r="F7" s="6">
        <f>(F4+F5+F6)/3</f>
        <v>0</v>
      </c>
      <c r="G7" s="3">
        <f>G4</f>
        <v>0</v>
      </c>
    </row>
    <row r="8" spans="1:7" ht="18.75">
      <c r="A8" s="1" t="s">
        <v>3</v>
      </c>
      <c r="B8" s="1">
        <v>383120</v>
      </c>
      <c r="C8" s="12">
        <v>1.2977799999999999</v>
      </c>
      <c r="D8" s="10">
        <f t="shared" si="0"/>
        <v>497205.47359999997</v>
      </c>
      <c r="E8" s="1">
        <v>0</v>
      </c>
      <c r="F8" s="5">
        <v>0</v>
      </c>
      <c r="G8" s="1">
        <f t="shared" si="1"/>
        <v>0</v>
      </c>
    </row>
    <row r="9" spans="1:7" ht="18.75">
      <c r="A9" s="1" t="s">
        <v>4</v>
      </c>
      <c r="B9" s="1">
        <v>359080</v>
      </c>
      <c r="C9" s="12">
        <v>1.3074699999999999</v>
      </c>
      <c r="D9" s="10">
        <f t="shared" si="0"/>
        <v>469486.32759999996</v>
      </c>
      <c r="E9" s="1">
        <v>0</v>
      </c>
      <c r="F9" s="5">
        <v>0</v>
      </c>
      <c r="G9" s="1">
        <f t="shared" si="1"/>
        <v>0</v>
      </c>
    </row>
    <row r="10" spans="1:7" ht="18.75">
      <c r="A10" s="1" t="s">
        <v>5</v>
      </c>
      <c r="B10" s="1">
        <v>336303</v>
      </c>
      <c r="C10" s="12">
        <v>1.31159</v>
      </c>
      <c r="D10" s="10">
        <f t="shared" si="0"/>
        <v>441091.65177</v>
      </c>
      <c r="E10" s="1">
        <v>0</v>
      </c>
      <c r="F10" s="5">
        <v>0</v>
      </c>
      <c r="G10" s="1">
        <f t="shared" si="1"/>
        <v>0</v>
      </c>
    </row>
    <row r="11" spans="1:7" ht="18.75">
      <c r="A11" s="3" t="s">
        <v>23</v>
      </c>
      <c r="B11" s="3">
        <f>SUM(B8:B10)</f>
        <v>1078503</v>
      </c>
      <c r="C11" s="6">
        <f>SUM(C8:C10)/3</f>
        <v>1.3056133333333333</v>
      </c>
      <c r="D11" s="13">
        <f>SUM(D8:D10)</f>
        <v>1407783.45297</v>
      </c>
      <c r="E11" s="3">
        <v>0</v>
      </c>
      <c r="F11" s="6">
        <f>(F8+F9+F10)/3</f>
        <v>0</v>
      </c>
      <c r="G11" s="3">
        <v>0</v>
      </c>
    </row>
    <row r="12" spans="1:7" ht="18.75">
      <c r="A12" s="3" t="s">
        <v>17</v>
      </c>
      <c r="B12" s="3">
        <f>B7+B11</f>
        <v>3626638</v>
      </c>
      <c r="C12" s="6">
        <f>(C7+C11)/2</f>
        <v>1.3699349999999999</v>
      </c>
      <c r="D12" s="3">
        <f>D7+D11</f>
        <v>5056138.2603600007</v>
      </c>
      <c r="E12" s="3">
        <f>E7</f>
        <v>0</v>
      </c>
      <c r="F12" s="6">
        <f>F7</f>
        <v>0</v>
      </c>
      <c r="G12" s="3">
        <f>G7</f>
        <v>0</v>
      </c>
    </row>
    <row r="13" spans="1:7" ht="18.75">
      <c r="A13" s="1" t="s">
        <v>6</v>
      </c>
      <c r="B13" s="1">
        <v>355460</v>
      </c>
      <c r="C13" s="12">
        <v>1.5471200000000001</v>
      </c>
      <c r="D13" s="10">
        <f>B13*C13</f>
        <v>549939.27520000003</v>
      </c>
      <c r="E13" s="1">
        <v>0</v>
      </c>
      <c r="F13" s="5">
        <v>0</v>
      </c>
      <c r="G13" s="1">
        <f t="shared" si="1"/>
        <v>0</v>
      </c>
    </row>
    <row r="14" spans="1:7" ht="18.75">
      <c r="A14" s="1" t="s">
        <v>7</v>
      </c>
      <c r="B14" s="1">
        <v>373873</v>
      </c>
      <c r="C14" s="12">
        <v>1.61843</v>
      </c>
      <c r="D14" s="10">
        <f t="shared" si="0"/>
        <v>605087.27939000004</v>
      </c>
      <c r="E14" s="1">
        <v>0</v>
      </c>
      <c r="F14" s="5">
        <v>0</v>
      </c>
      <c r="G14" s="1">
        <f t="shared" si="1"/>
        <v>0</v>
      </c>
    </row>
    <row r="15" spans="1:7" ht="18.75">
      <c r="A15" s="1" t="s">
        <v>8</v>
      </c>
      <c r="B15" s="1">
        <v>365043</v>
      </c>
      <c r="C15" s="12">
        <v>1.5924400000000001</v>
      </c>
      <c r="D15" s="10">
        <f t="shared" si="0"/>
        <v>581309.07492000004</v>
      </c>
      <c r="E15" s="1">
        <v>0</v>
      </c>
      <c r="F15" s="5">
        <v>0</v>
      </c>
      <c r="G15" s="1">
        <f t="shared" si="1"/>
        <v>0</v>
      </c>
    </row>
    <row r="16" spans="1:7" ht="18.75">
      <c r="A16" s="3" t="s">
        <v>18</v>
      </c>
      <c r="B16" s="3">
        <f>B13+B14+B15</f>
        <v>1094376</v>
      </c>
      <c r="C16" s="6">
        <f>(C13+C14+C15)/3</f>
        <v>1.5859966666666667</v>
      </c>
      <c r="D16" s="3">
        <f>D13+D14+D15</f>
        <v>1736335.6295100001</v>
      </c>
      <c r="E16" s="3">
        <f>E13+E14+E15</f>
        <v>0</v>
      </c>
      <c r="F16" s="6">
        <f>(F13+F14+F15)/3</f>
        <v>0</v>
      </c>
      <c r="G16" s="3">
        <f>G13+G14+G15</f>
        <v>0</v>
      </c>
    </row>
    <row r="17" spans="1:7" ht="18.75">
      <c r="A17" s="1" t="s">
        <v>9</v>
      </c>
      <c r="B17" s="1">
        <v>544892</v>
      </c>
      <c r="C17" s="12">
        <v>1.61965</v>
      </c>
      <c r="D17" s="10">
        <f t="shared" si="0"/>
        <v>882534.32779999997</v>
      </c>
      <c r="E17" s="1">
        <v>0</v>
      </c>
      <c r="F17" s="5">
        <v>0</v>
      </c>
      <c r="G17" s="1">
        <f t="shared" si="1"/>
        <v>0</v>
      </c>
    </row>
    <row r="18" spans="1:7" ht="18.75">
      <c r="A18" s="1" t="s">
        <v>10</v>
      </c>
      <c r="B18" s="1">
        <v>639338</v>
      </c>
      <c r="C18" s="12">
        <v>1.5377099999999999</v>
      </c>
      <c r="D18" s="10">
        <f t="shared" si="0"/>
        <v>983116.43597999995</v>
      </c>
      <c r="E18" s="1">
        <v>0</v>
      </c>
      <c r="F18" s="5">
        <v>0</v>
      </c>
      <c r="G18" s="1">
        <f t="shared" si="1"/>
        <v>0</v>
      </c>
    </row>
    <row r="19" spans="1:7" ht="18.75">
      <c r="A19" s="1" t="s">
        <v>11</v>
      </c>
      <c r="B19" s="1">
        <v>814000</v>
      </c>
      <c r="C19" s="12">
        <v>1.5074000000000001</v>
      </c>
      <c r="D19" s="10">
        <f t="shared" si="0"/>
        <v>1227023.6000000001</v>
      </c>
      <c r="E19" s="1">
        <v>27059</v>
      </c>
      <c r="F19" s="12">
        <v>1.55531</v>
      </c>
      <c r="G19" s="10">
        <f t="shared" si="1"/>
        <v>42085.133289999998</v>
      </c>
    </row>
    <row r="20" spans="1:7" ht="18.75">
      <c r="A20" s="4" t="s">
        <v>19</v>
      </c>
      <c r="B20" s="3">
        <f>B17+B18+B19</f>
        <v>1998230</v>
      </c>
      <c r="C20" s="7">
        <f>(C17+C18+C19)/3</f>
        <v>1.5549199999999999</v>
      </c>
      <c r="D20" s="13">
        <f>D17+D18+D19</f>
        <v>3092674.3637800002</v>
      </c>
      <c r="E20" s="3">
        <f>E17+E18+E19</f>
        <v>27059</v>
      </c>
      <c r="F20" s="7">
        <f>(F17+F18+F19)/3</f>
        <v>0.51843666666666666</v>
      </c>
      <c r="G20" s="13">
        <f>G17+G18+G19</f>
        <v>42085.133289999998</v>
      </c>
    </row>
    <row r="21" spans="1:7" ht="18.75">
      <c r="A21" s="4" t="s">
        <v>20</v>
      </c>
      <c r="B21" s="3">
        <f>B7+B11+B16+B20</f>
        <v>6719244</v>
      </c>
      <c r="C21" s="7">
        <f>(C7+C11+C16+C20)/4</f>
        <v>1.4701966666666666</v>
      </c>
      <c r="D21" s="13">
        <f>D7+D11+D16+D20</f>
        <v>9885148.2536500022</v>
      </c>
      <c r="E21" s="3">
        <f>E11+E16+E20</f>
        <v>27059</v>
      </c>
      <c r="F21" s="7">
        <f>(F7+F11+F16+F20)/4</f>
        <v>0.12960916666666666</v>
      </c>
      <c r="G21" s="13">
        <f>G7+G11+G16+G20</f>
        <v>42085.133289999998</v>
      </c>
    </row>
    <row r="23" spans="1:7">
      <c r="C23" s="15">
        <f>D21/B21</f>
        <v>1.4711697110046906</v>
      </c>
      <c r="F23" s="15">
        <f>G21/E21</f>
        <v>1.55531</v>
      </c>
    </row>
    <row r="24" spans="1:7" ht="15.75">
      <c r="A24" s="37" t="s">
        <v>21</v>
      </c>
      <c r="B24" s="38"/>
      <c r="C24" s="38"/>
      <c r="D24" s="38"/>
      <c r="E24" s="38"/>
      <c r="F24" s="38"/>
      <c r="G24" s="38"/>
    </row>
  </sheetData>
  <mergeCells count="2">
    <mergeCell ref="A2:G2"/>
    <mergeCell ref="A24:G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3"/>
  <sheetViews>
    <sheetView workbookViewId="0">
      <selection activeCell="I21" sqref="I21"/>
    </sheetView>
  </sheetViews>
  <sheetFormatPr defaultRowHeight="1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>
      <c r="A2" s="36" t="s">
        <v>26</v>
      </c>
      <c r="B2" s="36"/>
      <c r="C2" s="36"/>
      <c r="D2" s="36"/>
      <c r="E2" s="36"/>
      <c r="F2" s="36"/>
      <c r="G2" s="36"/>
    </row>
    <row r="3" spans="1:7" ht="37.5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>
      <c r="A4" s="1" t="s">
        <v>0</v>
      </c>
      <c r="B4" s="1">
        <v>802210</v>
      </c>
      <c r="C4" s="12">
        <v>1.4118299999999999</v>
      </c>
      <c r="D4" s="1">
        <f>B4*C4</f>
        <v>1132584.1443</v>
      </c>
      <c r="E4" s="1">
        <v>0</v>
      </c>
      <c r="F4" s="5">
        <v>0</v>
      </c>
      <c r="G4" s="1">
        <f>E4*F4</f>
        <v>0</v>
      </c>
    </row>
    <row r="5" spans="1:7" ht="18.75">
      <c r="A5" s="1" t="s">
        <v>1</v>
      </c>
      <c r="B5" s="1">
        <v>658568</v>
      </c>
      <c r="C5" s="12">
        <v>1.55718</v>
      </c>
      <c r="D5" s="1">
        <f t="shared" ref="D5:D19" si="0">B5*C5</f>
        <v>1025508.91824</v>
      </c>
      <c r="E5" s="1">
        <v>0</v>
      </c>
      <c r="F5" s="5">
        <v>0</v>
      </c>
      <c r="G5" s="1">
        <f t="shared" ref="G5:G19" si="1">E5*F5</f>
        <v>0</v>
      </c>
    </row>
    <row r="6" spans="1:7" ht="18.75">
      <c r="A6" s="1" t="s">
        <v>2</v>
      </c>
      <c r="B6" s="8">
        <v>640000</v>
      </c>
      <c r="C6" s="14">
        <v>1.5776699999999999</v>
      </c>
      <c r="D6" s="11">
        <f t="shared" si="0"/>
        <v>1009708.7999999999</v>
      </c>
      <c r="E6" s="8">
        <v>94236</v>
      </c>
      <c r="F6" s="14">
        <v>1.6612100000000001</v>
      </c>
      <c r="G6" s="11">
        <f t="shared" si="1"/>
        <v>156545.78556000002</v>
      </c>
    </row>
    <row r="7" spans="1:7" ht="18.75">
      <c r="A7" s="3" t="s">
        <v>16</v>
      </c>
      <c r="B7" s="3">
        <f>B4+B5+B6</f>
        <v>2100778</v>
      </c>
      <c r="C7" s="6">
        <f>(C4+C5+C6)/3</f>
        <v>1.51556</v>
      </c>
      <c r="D7" s="3">
        <f>D4+D5+D6</f>
        <v>3167801.8625400001</v>
      </c>
      <c r="E7" s="3">
        <f>E4+E5+E6</f>
        <v>94236</v>
      </c>
      <c r="F7" s="6">
        <f>(F4+F5+F6)/3</f>
        <v>0.55373666666666665</v>
      </c>
      <c r="G7" s="3">
        <f>G4+G5+G6</f>
        <v>156545.78556000002</v>
      </c>
    </row>
    <row r="8" spans="1:7" ht="18.75">
      <c r="A8" s="1" t="s">
        <v>3</v>
      </c>
      <c r="B8" s="1">
        <v>428700</v>
      </c>
      <c r="C8" s="12">
        <v>1.5051300000000001</v>
      </c>
      <c r="D8" s="10">
        <f t="shared" si="0"/>
        <v>645249.23100000003</v>
      </c>
      <c r="E8" s="1">
        <v>0</v>
      </c>
      <c r="F8" s="5">
        <v>0</v>
      </c>
      <c r="G8" s="1">
        <f t="shared" si="1"/>
        <v>0</v>
      </c>
    </row>
    <row r="9" spans="1:7" ht="18.75">
      <c r="A9" s="1" t="s">
        <v>4</v>
      </c>
      <c r="B9" s="1">
        <v>386443</v>
      </c>
      <c r="C9" s="12">
        <v>1.5330999999999999</v>
      </c>
      <c r="D9" s="10">
        <f t="shared" si="0"/>
        <v>592455.76329999999</v>
      </c>
      <c r="E9" s="1">
        <v>0</v>
      </c>
      <c r="F9" s="5">
        <v>0</v>
      </c>
      <c r="G9" s="1">
        <f t="shared" si="1"/>
        <v>0</v>
      </c>
    </row>
    <row r="10" spans="1:7" ht="18.75">
      <c r="A10" s="1" t="s">
        <v>5</v>
      </c>
      <c r="B10" s="1">
        <v>349410</v>
      </c>
      <c r="C10" s="12">
        <v>1.58893</v>
      </c>
      <c r="D10" s="10">
        <f t="shared" si="0"/>
        <v>555188.03130000003</v>
      </c>
      <c r="E10" s="1">
        <v>0</v>
      </c>
      <c r="F10" s="5"/>
      <c r="G10" s="1">
        <f t="shared" si="1"/>
        <v>0</v>
      </c>
    </row>
    <row r="11" spans="1:7" ht="18.75">
      <c r="A11" s="3" t="s">
        <v>23</v>
      </c>
      <c r="B11" s="3">
        <f>SUM(B8:B10)</f>
        <v>1164553</v>
      </c>
      <c r="C11" s="6">
        <f>(C8+C9+C10)/3</f>
        <v>1.5423866666666666</v>
      </c>
      <c r="D11" s="3">
        <f>SUM(D8:D10)</f>
        <v>1792893.0255999998</v>
      </c>
      <c r="E11" s="3">
        <v>0</v>
      </c>
      <c r="F11" s="6">
        <v>0</v>
      </c>
      <c r="G11" s="3">
        <v>0</v>
      </c>
    </row>
    <row r="12" spans="1:7" ht="18.75">
      <c r="A12" s="3" t="s">
        <v>17</v>
      </c>
      <c r="B12" s="3">
        <f>B7+B11</f>
        <v>3265331</v>
      </c>
      <c r="C12" s="6">
        <f>(C7+C11)/2</f>
        <v>1.5289733333333333</v>
      </c>
      <c r="D12" s="3">
        <f>D7+D11</f>
        <v>4960694.8881400004</v>
      </c>
      <c r="E12" s="3">
        <f>E7</f>
        <v>94236</v>
      </c>
      <c r="F12" s="6">
        <f>F7</f>
        <v>0.55373666666666665</v>
      </c>
      <c r="G12" s="3">
        <f>G7</f>
        <v>156545.78556000002</v>
      </c>
    </row>
    <row r="13" spans="1:7" ht="18.75">
      <c r="A13" s="1" t="s">
        <v>6</v>
      </c>
      <c r="B13" s="1">
        <v>370000</v>
      </c>
      <c r="C13" s="12">
        <v>2.1014300000000001</v>
      </c>
      <c r="D13" s="10">
        <f>B13*C13</f>
        <v>777529.10000000009</v>
      </c>
      <c r="E13" s="1">
        <v>150543</v>
      </c>
      <c r="F13" s="12">
        <v>2.0418500000000002</v>
      </c>
      <c r="G13" s="10">
        <f t="shared" si="1"/>
        <v>307386.22455000004</v>
      </c>
    </row>
    <row r="14" spans="1:7" ht="18.75">
      <c r="A14" s="1" t="s">
        <v>7</v>
      </c>
      <c r="B14" s="1">
        <v>390000</v>
      </c>
      <c r="C14" s="12">
        <v>2.14839</v>
      </c>
      <c r="D14" s="10">
        <f t="shared" si="0"/>
        <v>837872.1</v>
      </c>
      <c r="E14" s="1">
        <v>0</v>
      </c>
      <c r="F14" s="5">
        <v>0</v>
      </c>
      <c r="G14" s="1">
        <f t="shared" si="1"/>
        <v>0</v>
      </c>
    </row>
    <row r="15" spans="1:7" ht="18.75">
      <c r="A15" s="1" t="s">
        <v>8</v>
      </c>
      <c r="B15" s="1">
        <v>450000</v>
      </c>
      <c r="C15" s="12">
        <v>2.1423000000000001</v>
      </c>
      <c r="D15" s="10">
        <f t="shared" si="0"/>
        <v>964035</v>
      </c>
      <c r="E15" s="1">
        <v>84948</v>
      </c>
      <c r="F15" s="12">
        <v>2.0873900000000001</v>
      </c>
      <c r="G15" s="10">
        <f t="shared" si="1"/>
        <v>177319.60571999999</v>
      </c>
    </row>
    <row r="16" spans="1:7" ht="18.75">
      <c r="A16" s="3" t="s">
        <v>18</v>
      </c>
      <c r="B16" s="3">
        <f>B13+B14+B15</f>
        <v>1210000</v>
      </c>
      <c r="C16" s="6">
        <f>(C13+C14+C15)/3</f>
        <v>2.1307066666666667</v>
      </c>
      <c r="D16" s="3">
        <f>D13+D14+D15</f>
        <v>2579436.2000000002</v>
      </c>
      <c r="E16" s="3">
        <f>E13+E14+E15</f>
        <v>235491</v>
      </c>
      <c r="F16" s="6">
        <f>(F13+F14+F15)/3</f>
        <v>1.3764133333333335</v>
      </c>
      <c r="G16" s="13">
        <f>G13+G14+G15</f>
        <v>484705.83027000003</v>
      </c>
    </row>
    <row r="17" spans="1:7" ht="18.75">
      <c r="A17" s="1" t="s">
        <v>9</v>
      </c>
      <c r="B17" s="1">
        <v>571626</v>
      </c>
      <c r="C17" s="12">
        <v>2.0740799999999999</v>
      </c>
      <c r="D17" s="1">
        <f t="shared" si="0"/>
        <v>1185598.0540799999</v>
      </c>
      <c r="E17" s="1">
        <v>0</v>
      </c>
      <c r="F17" s="5">
        <v>0</v>
      </c>
      <c r="G17" s="1">
        <f t="shared" si="1"/>
        <v>0</v>
      </c>
    </row>
    <row r="18" spans="1:7" ht="18.75">
      <c r="A18" s="1" t="s">
        <v>10</v>
      </c>
      <c r="B18" s="1">
        <v>523648</v>
      </c>
      <c r="C18" s="12">
        <v>2.0310700000000002</v>
      </c>
      <c r="D18" s="1">
        <f t="shared" si="0"/>
        <v>1063565.74336</v>
      </c>
      <c r="E18" s="1">
        <v>0</v>
      </c>
      <c r="F18" s="5">
        <v>0</v>
      </c>
      <c r="G18" s="1">
        <f t="shared" si="1"/>
        <v>0</v>
      </c>
    </row>
    <row r="19" spans="1:7" ht="18.75">
      <c r="A19" s="1" t="s">
        <v>11</v>
      </c>
      <c r="B19" s="1">
        <v>810000</v>
      </c>
      <c r="C19" s="12">
        <v>2.03796</v>
      </c>
      <c r="D19" s="10">
        <f t="shared" si="0"/>
        <v>1650747.6</v>
      </c>
      <c r="E19" s="1">
        <v>135369</v>
      </c>
      <c r="F19" s="12">
        <v>1.9711000000000001</v>
      </c>
      <c r="G19" s="10">
        <f t="shared" si="1"/>
        <v>266825.83590000001</v>
      </c>
    </row>
    <row r="20" spans="1:7" ht="18.75">
      <c r="A20" s="4" t="s">
        <v>19</v>
      </c>
      <c r="B20" s="3">
        <f>B17+B18+B19</f>
        <v>1905274</v>
      </c>
      <c r="C20" s="6">
        <f>(C17+C18+C19)/3</f>
        <v>2.0477033333333332</v>
      </c>
      <c r="D20" s="3">
        <f>D17+D18+D19</f>
        <v>3899911.39744</v>
      </c>
      <c r="E20" s="3">
        <f>E17+E18+E19</f>
        <v>135369</v>
      </c>
      <c r="F20" s="6">
        <f>(F17+F18+F19)/3</f>
        <v>0.65703333333333336</v>
      </c>
      <c r="G20" s="13">
        <f>G17+G18+G19</f>
        <v>266825.83590000001</v>
      </c>
    </row>
    <row r="21" spans="1:7" ht="18.75">
      <c r="A21" s="4" t="s">
        <v>20</v>
      </c>
      <c r="B21" s="3">
        <f>B7+B11+B16+B20</f>
        <v>6380605</v>
      </c>
      <c r="C21" s="6">
        <f>(C7+C11+C16+C20)/4</f>
        <v>1.8090891666666664</v>
      </c>
      <c r="D21" s="3">
        <f>D7+D11+D16+D20</f>
        <v>11440042.485580001</v>
      </c>
      <c r="E21" s="3">
        <f>E7+E11+E16+E20</f>
        <v>465096</v>
      </c>
      <c r="F21" s="6">
        <f>(F7+F11+F16+F20)/4</f>
        <v>0.64679583333333346</v>
      </c>
      <c r="G21" s="13">
        <f>G7+G11+G16+G20</f>
        <v>908077.45173000009</v>
      </c>
    </row>
    <row r="23" spans="1:7" ht="15.75">
      <c r="A23" s="37" t="s">
        <v>21</v>
      </c>
      <c r="B23" s="38"/>
      <c r="C23" s="38"/>
      <c r="D23" s="38"/>
      <c r="E23" s="38"/>
      <c r="F23" s="38"/>
      <c r="G23" s="38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3"/>
  <sheetViews>
    <sheetView workbookViewId="0">
      <selection activeCell="C21" sqref="C21"/>
    </sheetView>
  </sheetViews>
  <sheetFormatPr defaultRowHeight="1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>
      <c r="A2" s="36" t="s">
        <v>22</v>
      </c>
      <c r="B2" s="36"/>
      <c r="C2" s="36"/>
      <c r="D2" s="36"/>
      <c r="E2" s="36"/>
      <c r="F2" s="36"/>
      <c r="G2" s="36"/>
    </row>
    <row r="3" spans="1:7" ht="37.5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>
      <c r="A4" s="1" t="s">
        <v>0</v>
      </c>
      <c r="B4" s="1">
        <v>820800</v>
      </c>
      <c r="C4" s="1">
        <v>1.9399</v>
      </c>
      <c r="D4" s="1">
        <f>B4*C4</f>
        <v>1592269.92</v>
      </c>
      <c r="E4" s="1">
        <v>240182</v>
      </c>
      <c r="F4" s="5">
        <v>1.8617699999999999</v>
      </c>
      <c r="G4" s="1">
        <f>E4*F4</f>
        <v>447163.64214000001</v>
      </c>
    </row>
    <row r="5" spans="1:7" ht="18.75">
      <c r="A5" s="1" t="s">
        <v>1</v>
      </c>
      <c r="B5" s="1">
        <v>584796</v>
      </c>
      <c r="C5" s="1">
        <v>1.7960499999999999</v>
      </c>
      <c r="D5" s="1">
        <f t="shared" ref="D5:D19" si="0">B5*C5</f>
        <v>1050322.8558</v>
      </c>
      <c r="E5" s="1">
        <v>0</v>
      </c>
      <c r="F5" s="5">
        <v>0</v>
      </c>
      <c r="G5" s="1">
        <f t="shared" ref="G5:G19" si="1">E5*F5</f>
        <v>0</v>
      </c>
    </row>
    <row r="6" spans="1:7" ht="18.75">
      <c r="A6" s="1" t="s">
        <v>2</v>
      </c>
      <c r="B6" s="8">
        <v>564876</v>
      </c>
      <c r="C6" s="8">
        <v>1.9191100000000001</v>
      </c>
      <c r="D6" s="8">
        <f t="shared" si="0"/>
        <v>1084059.1803600001</v>
      </c>
      <c r="E6" s="8">
        <v>0</v>
      </c>
      <c r="F6" s="9">
        <v>0</v>
      </c>
      <c r="G6" s="8">
        <f t="shared" si="1"/>
        <v>0</v>
      </c>
    </row>
    <row r="7" spans="1:7" ht="18.75">
      <c r="A7" s="3" t="s">
        <v>16</v>
      </c>
      <c r="B7" s="3">
        <f>B4+B5+B6</f>
        <v>1970472</v>
      </c>
      <c r="C7" s="7">
        <f>(C4+C5+C6)/3</f>
        <v>1.8850199999999999</v>
      </c>
      <c r="D7" s="3">
        <f>D4+D5+D6</f>
        <v>3726651.9561600001</v>
      </c>
      <c r="E7" s="3">
        <f>E4</f>
        <v>240182</v>
      </c>
      <c r="F7" s="6">
        <f>F4</f>
        <v>1.8617699999999999</v>
      </c>
      <c r="G7" s="3">
        <f>G4</f>
        <v>447163.64214000001</v>
      </c>
    </row>
    <row r="8" spans="1:7" ht="18.75">
      <c r="A8" s="1" t="s">
        <v>3</v>
      </c>
      <c r="B8" s="1">
        <v>423554</v>
      </c>
      <c r="C8" s="1">
        <v>1.9394899999999999</v>
      </c>
      <c r="D8" s="1">
        <f t="shared" si="0"/>
        <v>821478.74745999998</v>
      </c>
      <c r="E8" s="1">
        <v>0</v>
      </c>
      <c r="F8" s="5">
        <v>0</v>
      </c>
      <c r="G8" s="1">
        <f t="shared" si="1"/>
        <v>0</v>
      </c>
    </row>
    <row r="9" spans="1:7" ht="18.75">
      <c r="A9" s="1" t="s">
        <v>4</v>
      </c>
      <c r="B9" s="1">
        <v>383900</v>
      </c>
      <c r="C9" s="1">
        <v>1.94828</v>
      </c>
      <c r="D9" s="1">
        <f t="shared" si="0"/>
        <v>747944.69200000004</v>
      </c>
      <c r="E9" s="1">
        <v>0</v>
      </c>
      <c r="F9" s="5">
        <v>0</v>
      </c>
      <c r="G9" s="1">
        <f t="shared" si="1"/>
        <v>0</v>
      </c>
    </row>
    <row r="10" spans="1:7" ht="18.75">
      <c r="A10" s="1" t="s">
        <v>5</v>
      </c>
      <c r="B10" s="1">
        <v>352682</v>
      </c>
      <c r="C10" s="1">
        <v>1.9915</v>
      </c>
      <c r="D10" s="1">
        <f t="shared" si="0"/>
        <v>702366.20299999998</v>
      </c>
      <c r="E10" s="1">
        <v>0</v>
      </c>
      <c r="F10" s="5"/>
      <c r="G10" s="1">
        <f t="shared" si="1"/>
        <v>0</v>
      </c>
    </row>
    <row r="11" spans="1:7" ht="18.75">
      <c r="A11" s="3" t="s">
        <v>23</v>
      </c>
      <c r="B11" s="3">
        <f>SUM(B8:B10)</f>
        <v>1160136</v>
      </c>
      <c r="C11" s="6">
        <f>(C8+C9+C10)/3</f>
        <v>1.9597566666666666</v>
      </c>
      <c r="D11" s="3">
        <f>SUM(D8:D10)</f>
        <v>2271789.6424599998</v>
      </c>
      <c r="E11" s="3">
        <v>0</v>
      </c>
      <c r="F11" s="6">
        <v>0</v>
      </c>
      <c r="G11" s="3">
        <v>0</v>
      </c>
    </row>
    <row r="12" spans="1:7" ht="18.75">
      <c r="A12" s="3" t="s">
        <v>17</v>
      </c>
      <c r="B12" s="3">
        <f>B7+B11</f>
        <v>3130608</v>
      </c>
      <c r="C12" s="6">
        <f>(C7+C11)/2</f>
        <v>1.9223883333333331</v>
      </c>
      <c r="D12" s="3">
        <f>D7+D11</f>
        <v>5998441.5986199994</v>
      </c>
      <c r="E12" s="3">
        <f>E7</f>
        <v>240182</v>
      </c>
      <c r="F12" s="6">
        <f>F7</f>
        <v>1.8617699999999999</v>
      </c>
      <c r="G12" s="3">
        <f>G7</f>
        <v>447163.64214000001</v>
      </c>
    </row>
    <row r="13" spans="1:7" ht="18.75">
      <c r="A13" s="1" t="s">
        <v>6</v>
      </c>
      <c r="B13" s="1">
        <v>374900</v>
      </c>
      <c r="C13" s="1">
        <v>1.9626999999999999</v>
      </c>
      <c r="D13" s="1">
        <f>B13*C13</f>
        <v>735816.23</v>
      </c>
      <c r="E13" s="1">
        <v>126367</v>
      </c>
      <c r="F13" s="5">
        <v>1.91042</v>
      </c>
      <c r="G13" s="1">
        <f t="shared" si="1"/>
        <v>241414.04414000001</v>
      </c>
    </row>
    <row r="14" spans="1:7" ht="18.75">
      <c r="A14" s="1" t="s">
        <v>7</v>
      </c>
      <c r="B14" s="1">
        <v>395200</v>
      </c>
      <c r="C14" s="5">
        <v>1.96617</v>
      </c>
      <c r="D14" s="1">
        <f t="shared" si="0"/>
        <v>777030.38399999996</v>
      </c>
      <c r="E14" s="1">
        <v>120803</v>
      </c>
      <c r="F14" s="5">
        <v>1.91428</v>
      </c>
      <c r="G14" s="1">
        <f t="shared" si="1"/>
        <v>231250.76684</v>
      </c>
    </row>
    <row r="15" spans="1:7" ht="18.75">
      <c r="A15" s="1" t="s">
        <v>8</v>
      </c>
      <c r="B15" s="1">
        <v>456000</v>
      </c>
      <c r="C15" s="1">
        <v>1.9764999999999999</v>
      </c>
      <c r="D15" s="1">
        <f t="shared" si="0"/>
        <v>901284</v>
      </c>
      <c r="E15" s="1">
        <v>12721</v>
      </c>
      <c r="F15" s="5">
        <v>1.92577</v>
      </c>
      <c r="G15" s="1">
        <f t="shared" si="1"/>
        <v>24497.720170000001</v>
      </c>
    </row>
    <row r="16" spans="1:7" ht="18.75">
      <c r="A16" s="3" t="s">
        <v>18</v>
      </c>
      <c r="B16" s="3">
        <f>B13+B14+B15</f>
        <v>1226100</v>
      </c>
      <c r="C16" s="6">
        <f>(C13+C14+C15)/3</f>
        <v>1.9684566666666665</v>
      </c>
      <c r="D16" s="3">
        <f>D13+D14+D15</f>
        <v>2414130.6140000001</v>
      </c>
      <c r="E16" s="3">
        <f>E13+E14+E15</f>
        <v>259891</v>
      </c>
      <c r="F16" s="6">
        <f>(F13+F14+F15)/3</f>
        <v>1.9168233333333333</v>
      </c>
      <c r="G16" s="3">
        <f>G13+G14+G15</f>
        <v>497162.53115</v>
      </c>
    </row>
    <row r="17" spans="1:7" ht="18.75">
      <c r="A17" s="1" t="s">
        <v>9</v>
      </c>
      <c r="B17" s="1">
        <v>641400</v>
      </c>
      <c r="C17" s="1">
        <v>1.9732400000000001</v>
      </c>
      <c r="D17" s="1">
        <f t="shared" si="0"/>
        <v>1265636.1360000002</v>
      </c>
      <c r="E17" s="1">
        <v>111373</v>
      </c>
      <c r="F17" s="5">
        <v>1.92221</v>
      </c>
      <c r="G17" s="1">
        <f t="shared" si="1"/>
        <v>214082.29433</v>
      </c>
    </row>
    <row r="18" spans="1:7" ht="18.75">
      <c r="A18" s="1" t="s">
        <v>10</v>
      </c>
      <c r="B18" s="1">
        <v>732600</v>
      </c>
      <c r="C18" s="1">
        <v>1.89313</v>
      </c>
      <c r="D18" s="1">
        <f t="shared" si="0"/>
        <v>1386907.0379999999</v>
      </c>
      <c r="E18" s="1">
        <v>120543</v>
      </c>
      <c r="F18" s="5">
        <v>1.8329</v>
      </c>
      <c r="G18" s="1">
        <f t="shared" si="1"/>
        <v>220943.2647</v>
      </c>
    </row>
    <row r="19" spans="1:7" ht="18.75">
      <c r="A19" s="1" t="s">
        <v>11</v>
      </c>
      <c r="B19" s="1">
        <v>844100</v>
      </c>
      <c r="C19" s="1">
        <v>1.79715</v>
      </c>
      <c r="D19" s="1">
        <f t="shared" si="0"/>
        <v>1516974.3149999999</v>
      </c>
      <c r="E19" s="1">
        <v>225643</v>
      </c>
      <c r="F19" s="5">
        <v>1.7259199999999999</v>
      </c>
      <c r="G19" s="1">
        <f t="shared" si="1"/>
        <v>389441.76655999996</v>
      </c>
    </row>
    <row r="20" spans="1:7" ht="18.75">
      <c r="A20" s="4" t="s">
        <v>19</v>
      </c>
      <c r="B20" s="3">
        <f>B17+B18+B19</f>
        <v>2218100</v>
      </c>
      <c r="C20" s="3">
        <f>(C17+C18+C19)/3</f>
        <v>1.88784</v>
      </c>
      <c r="D20" s="3">
        <f>D17+D18+D19</f>
        <v>4169517.4890000001</v>
      </c>
      <c r="E20" s="3">
        <f>E17+E18+E19</f>
        <v>457559</v>
      </c>
      <c r="F20" s="6">
        <f>(F17+F18+F19)/3</f>
        <v>1.8270100000000002</v>
      </c>
      <c r="G20" s="3">
        <f>G17+G18+G19</f>
        <v>824467.32559000002</v>
      </c>
    </row>
    <row r="21" spans="1:7" ht="18.75">
      <c r="A21" s="4" t="s">
        <v>20</v>
      </c>
      <c r="B21" s="3">
        <f>B7+B11+B16+B20</f>
        <v>6574808</v>
      </c>
      <c r="C21" s="7">
        <f>(C7+C11+C16+C20)/4</f>
        <v>1.9252683333333331</v>
      </c>
      <c r="D21" s="3">
        <f>D7+D11+D16+D20</f>
        <v>12582089.701619999</v>
      </c>
      <c r="E21" s="3">
        <f>E11+E16+E20</f>
        <v>717450</v>
      </c>
      <c r="F21" s="6">
        <f>(F7+F11+F16+F20)/3</f>
        <v>1.8685344444444445</v>
      </c>
      <c r="G21" s="3">
        <f>G7+G11+G16+G20</f>
        <v>1768793.4988800001</v>
      </c>
    </row>
    <row r="23" spans="1:7" ht="15.75">
      <c r="A23" s="37" t="s">
        <v>21</v>
      </c>
      <c r="B23" s="38"/>
      <c r="C23" s="38"/>
      <c r="D23" s="38"/>
      <c r="E23" s="38"/>
      <c r="F23" s="38"/>
      <c r="G23" s="38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9"/>
  <sheetViews>
    <sheetView tabSelected="1" workbookViewId="0">
      <selection activeCell="Q22" sqref="Q22"/>
    </sheetView>
  </sheetViews>
  <sheetFormatPr defaultRowHeight="12"/>
  <cols>
    <col min="1" max="1" width="10" style="23" customWidth="1"/>
    <col min="2" max="2" width="9.140625" style="23" customWidth="1"/>
    <col min="3" max="3" width="8.42578125" style="23" customWidth="1"/>
    <col min="4" max="4" width="9.85546875" style="23" customWidth="1"/>
    <col min="5" max="5" width="9.5703125" style="23" customWidth="1"/>
    <col min="6" max="6" width="11.42578125" style="23" customWidth="1"/>
    <col min="7" max="7" width="10.5703125" style="23" customWidth="1"/>
    <col min="8" max="8" width="9" style="23" customWidth="1"/>
    <col min="9" max="9" width="11.42578125" style="23" customWidth="1"/>
    <col min="10" max="10" width="11.5703125" style="23" customWidth="1"/>
    <col min="11" max="11" width="11.140625" style="23" customWidth="1"/>
    <col min="12" max="12" width="13.140625" style="23" bestFit="1" customWidth="1"/>
    <col min="13" max="13" width="12" style="23" customWidth="1"/>
    <col min="14" max="14" width="13.140625" style="23" bestFit="1" customWidth="1"/>
    <col min="15" max="16384" width="9.140625" style="23"/>
  </cols>
  <sheetData>
    <row r="2" spans="1:13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80.25" customHeight="1">
      <c r="A3" s="16"/>
      <c r="B3" s="17" t="s">
        <v>39</v>
      </c>
      <c r="C3" s="17" t="s">
        <v>31</v>
      </c>
      <c r="D3" s="17" t="s">
        <v>33</v>
      </c>
      <c r="E3" s="17" t="s">
        <v>40</v>
      </c>
      <c r="F3" s="17" t="s">
        <v>28</v>
      </c>
      <c r="G3" s="17" t="s">
        <v>34</v>
      </c>
      <c r="H3" s="17" t="s">
        <v>35</v>
      </c>
      <c r="I3" s="17" t="s">
        <v>29</v>
      </c>
      <c r="J3" s="17" t="s">
        <v>36</v>
      </c>
      <c r="K3" s="17" t="s">
        <v>37</v>
      </c>
      <c r="L3" s="17" t="s">
        <v>32</v>
      </c>
      <c r="M3" s="17" t="s">
        <v>38</v>
      </c>
    </row>
    <row r="4" spans="1:13">
      <c r="A4" s="16" t="s">
        <v>0</v>
      </c>
      <c r="B4" s="18">
        <v>662.3</v>
      </c>
      <c r="C4" s="18">
        <v>2</v>
      </c>
      <c r="D4" s="18">
        <f>B4*C4</f>
        <v>1324.6</v>
      </c>
      <c r="E4" s="18">
        <v>820.8</v>
      </c>
      <c r="F4" s="16">
        <v>1.78522</v>
      </c>
      <c r="G4" s="33">
        <v>1465.3085799999999</v>
      </c>
      <c r="H4" s="16">
        <v>194.53899999999999</v>
      </c>
      <c r="I4" s="16">
        <v>1.7125900000000001</v>
      </c>
      <c r="J4" s="34">
        <v>333.16555</v>
      </c>
      <c r="K4" s="21">
        <f>E4+H4</f>
        <v>1015.3389999999999</v>
      </c>
      <c r="L4" s="16">
        <f>M4/K4</f>
        <v>1.7713040964643336</v>
      </c>
      <c r="M4" s="18">
        <f>G4+J4</f>
        <v>1798.4741299999998</v>
      </c>
    </row>
    <row r="5" spans="1:13">
      <c r="A5" s="16" t="s">
        <v>1</v>
      </c>
      <c r="B5" s="18">
        <v>579.6</v>
      </c>
      <c r="C5" s="18">
        <v>2</v>
      </c>
      <c r="D5" s="18">
        <f t="shared" ref="D5:D10" si="0">B5*C5</f>
        <v>1159.2</v>
      </c>
      <c r="E5" s="18">
        <v>579.6</v>
      </c>
      <c r="F5" s="16">
        <v>1.837</v>
      </c>
      <c r="G5" s="33">
        <f t="shared" ref="G5" si="1">E5*F5</f>
        <v>1064.7252000000001</v>
      </c>
      <c r="H5" s="16">
        <v>133.21</v>
      </c>
      <c r="I5" s="16">
        <v>1.7702500000000001</v>
      </c>
      <c r="J5" s="21">
        <f>H5*I5</f>
        <v>235.81500250000002</v>
      </c>
      <c r="K5" s="21">
        <f t="shared" ref="K5:K19" si="2">E5+H5</f>
        <v>712.81000000000006</v>
      </c>
      <c r="L5" s="16">
        <f t="shared" ref="L5:L18" si="3">M5/K5</f>
        <v>1.8245257537071589</v>
      </c>
      <c r="M5" s="18">
        <f t="shared" ref="M5:M19" si="4">G5+J5</f>
        <v>1300.5402025000001</v>
      </c>
    </row>
    <row r="6" spans="1:13">
      <c r="A6" s="16" t="s">
        <v>2</v>
      </c>
      <c r="B6" s="18">
        <v>889.1</v>
      </c>
      <c r="C6" s="18">
        <v>2</v>
      </c>
      <c r="D6" s="18">
        <f t="shared" si="0"/>
        <v>1778.2</v>
      </c>
      <c r="E6" s="16">
        <v>851.846</v>
      </c>
      <c r="F6" s="16">
        <v>1.9269099999999999</v>
      </c>
      <c r="G6" s="33">
        <v>1641.43058</v>
      </c>
      <c r="H6" s="16"/>
      <c r="I6" s="16"/>
      <c r="J6" s="16">
        <f t="shared" ref="J6:J10" si="5">H6*I6</f>
        <v>0</v>
      </c>
      <c r="K6" s="21">
        <f t="shared" si="2"/>
        <v>851.846</v>
      </c>
      <c r="L6" s="24">
        <f t="shared" si="3"/>
        <v>1.9269100048600334</v>
      </c>
      <c r="M6" s="18">
        <f t="shared" si="4"/>
        <v>1641.43058</v>
      </c>
    </row>
    <row r="7" spans="1:13">
      <c r="A7" s="19" t="s">
        <v>16</v>
      </c>
      <c r="B7" s="20">
        <f>SUM(B4:B6)</f>
        <v>2131</v>
      </c>
      <c r="C7" s="19"/>
      <c r="D7" s="20">
        <f>SUM(D4:D6)</f>
        <v>4262</v>
      </c>
      <c r="E7" s="19">
        <f>SUM(E4:E6)</f>
        <v>2252.2460000000001</v>
      </c>
      <c r="F7" s="19">
        <f>G7/E7</f>
        <v>1.8521353173676409</v>
      </c>
      <c r="G7" s="28">
        <f>SUM(G4:G6)</f>
        <v>4171.4643599999999</v>
      </c>
      <c r="H7" s="19">
        <f>SUM(H4+H5+H6)</f>
        <v>327.74900000000002</v>
      </c>
      <c r="I7" s="19">
        <f>J7/H7</f>
        <v>1.7360252891694559</v>
      </c>
      <c r="J7" s="20">
        <f>J4+J5</f>
        <v>568.98055250000004</v>
      </c>
      <c r="K7" s="30">
        <f>SUM(K4:K6)</f>
        <v>2579.9949999999999</v>
      </c>
      <c r="L7" s="19">
        <f t="shared" si="3"/>
        <v>1.8373853098552517</v>
      </c>
      <c r="M7" s="20">
        <f>SUM(M4:M6)</f>
        <v>4740.4449125000001</v>
      </c>
    </row>
    <row r="8" spans="1:13">
      <c r="A8" s="16" t="s">
        <v>3</v>
      </c>
      <c r="B8" s="18">
        <v>508.9</v>
      </c>
      <c r="C8" s="18">
        <v>2</v>
      </c>
      <c r="D8" s="18">
        <f t="shared" si="0"/>
        <v>1017.8</v>
      </c>
      <c r="E8" s="16">
        <v>508.9</v>
      </c>
      <c r="F8" s="16">
        <v>1.96902</v>
      </c>
      <c r="G8" s="33">
        <v>1002.03428</v>
      </c>
      <c r="H8" s="16">
        <v>68.054000000000002</v>
      </c>
      <c r="I8" s="16">
        <v>1.9174</v>
      </c>
      <c r="J8" s="34">
        <v>130.48674</v>
      </c>
      <c r="K8" s="21">
        <f t="shared" si="2"/>
        <v>576.95399999999995</v>
      </c>
      <c r="L8" s="16">
        <f t="shared" si="3"/>
        <v>1.9629312215531913</v>
      </c>
      <c r="M8" s="18">
        <f t="shared" si="4"/>
        <v>1132.5210199999999</v>
      </c>
    </row>
    <row r="9" spans="1:13">
      <c r="A9" s="16" t="s">
        <v>4</v>
      </c>
      <c r="B9" s="18">
        <v>475.6</v>
      </c>
      <c r="C9" s="18">
        <v>2</v>
      </c>
      <c r="D9" s="18">
        <f t="shared" si="0"/>
        <v>951.2</v>
      </c>
      <c r="E9" s="16">
        <v>475.6</v>
      </c>
      <c r="F9" s="16">
        <v>1.8891</v>
      </c>
      <c r="G9" s="33">
        <v>898.45596</v>
      </c>
      <c r="H9" s="16">
        <v>24.795000000000002</v>
      </c>
      <c r="I9" s="16">
        <v>1.82829</v>
      </c>
      <c r="J9" s="34">
        <v>45.332450000000001</v>
      </c>
      <c r="K9" s="21">
        <f t="shared" si="2"/>
        <v>500.39500000000004</v>
      </c>
      <c r="L9" s="16">
        <f t="shared" si="3"/>
        <v>1.8860868114189788</v>
      </c>
      <c r="M9" s="18">
        <f t="shared" si="4"/>
        <v>943.78841</v>
      </c>
    </row>
    <row r="10" spans="1:13">
      <c r="A10" s="16" t="s">
        <v>5</v>
      </c>
      <c r="B10" s="18">
        <v>438.2</v>
      </c>
      <c r="C10" s="18">
        <v>2</v>
      </c>
      <c r="D10" s="18">
        <f t="shared" si="0"/>
        <v>876.4</v>
      </c>
      <c r="E10" s="16">
        <v>437.197</v>
      </c>
      <c r="F10" s="16">
        <v>1.8768400000000001</v>
      </c>
      <c r="G10" s="33">
        <v>820.54881999999998</v>
      </c>
      <c r="H10" s="16"/>
      <c r="I10" s="16"/>
      <c r="J10" s="16">
        <f t="shared" si="5"/>
        <v>0</v>
      </c>
      <c r="K10" s="21">
        <f t="shared" si="2"/>
        <v>437.197</v>
      </c>
      <c r="L10" s="25">
        <f t="shared" si="3"/>
        <v>1.876840005763992</v>
      </c>
      <c r="M10" s="18">
        <f t="shared" si="4"/>
        <v>820.54881999999998</v>
      </c>
    </row>
    <row r="11" spans="1:13">
      <c r="A11" s="19" t="s">
        <v>23</v>
      </c>
      <c r="B11" s="19">
        <f>SUM(B8:B10)</f>
        <v>1422.7</v>
      </c>
      <c r="C11" s="19"/>
      <c r="D11" s="20">
        <f>SUM(D8:D10)</f>
        <v>2845.4</v>
      </c>
      <c r="E11" s="19">
        <f>SUM(E8:E10)</f>
        <v>1421.6970000000001</v>
      </c>
      <c r="F11" s="19">
        <f>G11/E11</f>
        <v>1.9139374001633258</v>
      </c>
      <c r="G11" s="28">
        <f>SUM(G8:G10)</f>
        <v>2721.0390600000001</v>
      </c>
      <c r="H11" s="19">
        <f>SUM(H8+H9+H10)</f>
        <v>92.849000000000004</v>
      </c>
      <c r="I11" s="19">
        <f>J11/H11</f>
        <v>1.8936034852287045</v>
      </c>
      <c r="J11" s="19">
        <f>J8+J9+J10</f>
        <v>175.81918999999999</v>
      </c>
      <c r="K11" s="30">
        <f>SUM(K8:K10)</f>
        <v>1514.5459999999998</v>
      </c>
      <c r="L11" s="19">
        <f t="shared" si="3"/>
        <v>1.9126908327644061</v>
      </c>
      <c r="M11" s="20">
        <f t="shared" ref="M11" si="6">SUM(M8:M10)</f>
        <v>2896.8582499999998</v>
      </c>
    </row>
    <row r="12" spans="1:13">
      <c r="A12" s="19" t="s">
        <v>17</v>
      </c>
      <c r="B12" s="19">
        <f>B7+B11</f>
        <v>3553.7</v>
      </c>
      <c r="C12" s="19"/>
      <c r="D12" s="20"/>
      <c r="E12" s="19">
        <f>E7+E11</f>
        <v>3673.9430000000002</v>
      </c>
      <c r="F12" s="19">
        <f>G12/E12</f>
        <v>1.8760507226160013</v>
      </c>
      <c r="G12" s="28">
        <f>G7+G11</f>
        <v>6892.50342</v>
      </c>
      <c r="H12" s="19">
        <f>H7+H11</f>
        <v>420.59800000000001</v>
      </c>
      <c r="I12" s="19">
        <f>(I7+I11)/2</f>
        <v>1.8148143871990801</v>
      </c>
      <c r="J12" s="20">
        <f>J7+J11</f>
        <v>744.79974250000009</v>
      </c>
      <c r="K12" s="30">
        <f t="shared" ref="K12" si="7">K7+K11</f>
        <v>4094.5409999999997</v>
      </c>
      <c r="L12" s="19">
        <f t="shared" si="3"/>
        <v>1.8652403682122125</v>
      </c>
      <c r="M12" s="20">
        <f t="shared" ref="M12" si="8">M7+M11</f>
        <v>7637.3031625000003</v>
      </c>
    </row>
    <row r="13" spans="1:13">
      <c r="A13" s="31" t="s">
        <v>6</v>
      </c>
      <c r="B13" s="18">
        <v>435.5</v>
      </c>
      <c r="C13" s="18">
        <v>2</v>
      </c>
      <c r="D13" s="18">
        <f t="shared" ref="D13:D19" si="9">B13*C13</f>
        <v>871</v>
      </c>
      <c r="E13" s="16">
        <v>435.5</v>
      </c>
      <c r="F13" s="16">
        <v>2.1559400000000002</v>
      </c>
      <c r="G13" s="33">
        <v>938.91187000000002</v>
      </c>
      <c r="H13" s="16">
        <v>49.969000000000001</v>
      </c>
      <c r="I13" s="16">
        <v>2.1455199999999999</v>
      </c>
      <c r="J13" s="34">
        <v>107.20949</v>
      </c>
      <c r="K13" s="32">
        <f t="shared" si="2"/>
        <v>485.46899999999999</v>
      </c>
      <c r="L13" s="16">
        <f t="shared" si="3"/>
        <v>2.1548674786649613</v>
      </c>
      <c r="M13" s="18">
        <f t="shared" si="4"/>
        <v>1046.1213600000001</v>
      </c>
    </row>
    <row r="14" spans="1:13">
      <c r="A14" s="16" t="s">
        <v>7</v>
      </c>
      <c r="B14" s="18">
        <v>466.9</v>
      </c>
      <c r="C14" s="18">
        <v>2</v>
      </c>
      <c r="D14" s="18">
        <f t="shared" si="9"/>
        <v>933.8</v>
      </c>
      <c r="E14" s="16">
        <v>466.9</v>
      </c>
      <c r="F14" s="16">
        <v>2.0952999999999999</v>
      </c>
      <c r="G14" s="33">
        <v>978.29557</v>
      </c>
      <c r="H14" s="16">
        <v>122.46</v>
      </c>
      <c r="I14" s="16">
        <v>2.0759599999999998</v>
      </c>
      <c r="J14" s="34">
        <v>254.22206</v>
      </c>
      <c r="K14" s="21">
        <f t="shared" si="2"/>
        <v>589.36</v>
      </c>
      <c r="L14" s="16">
        <f t="shared" si="3"/>
        <v>2.091281440885028</v>
      </c>
      <c r="M14" s="18">
        <f t="shared" si="4"/>
        <v>1232.5176300000001</v>
      </c>
    </row>
    <row r="15" spans="1:13">
      <c r="A15" s="16" t="s">
        <v>8</v>
      </c>
      <c r="B15" s="18">
        <v>514.20000000000005</v>
      </c>
      <c r="C15" s="18">
        <v>2</v>
      </c>
      <c r="D15" s="18">
        <f t="shared" si="9"/>
        <v>1028.4000000000001</v>
      </c>
      <c r="E15" s="16">
        <v>514.20000000000005</v>
      </c>
      <c r="F15" s="16">
        <v>2.3540000000000001</v>
      </c>
      <c r="G15" s="35">
        <v>1210.4268</v>
      </c>
      <c r="H15" s="16">
        <v>8.1449999999999996</v>
      </c>
      <c r="I15" s="16">
        <v>2.3725700000000001</v>
      </c>
      <c r="J15" s="34">
        <v>19.324580000000001</v>
      </c>
      <c r="K15" s="21">
        <f t="shared" si="2"/>
        <v>522.34500000000003</v>
      </c>
      <c r="L15" s="16">
        <f t="shared" si="3"/>
        <v>2.3542895595822682</v>
      </c>
      <c r="M15" s="18">
        <f t="shared" si="4"/>
        <v>1229.7513799999999</v>
      </c>
    </row>
    <row r="16" spans="1:13">
      <c r="A16" s="19" t="s">
        <v>18</v>
      </c>
      <c r="B16" s="19">
        <f>SUM(B13:B15)</f>
        <v>1416.6</v>
      </c>
      <c r="C16" s="19"/>
      <c r="D16" s="20">
        <f>SUM(D13:D15)</f>
        <v>2833.2</v>
      </c>
      <c r="E16" s="19">
        <f>SUM(E13:E15)</f>
        <v>1416.6</v>
      </c>
      <c r="F16" s="19">
        <f>G16/E16</f>
        <v>2.2078457150924753</v>
      </c>
      <c r="G16" s="28">
        <f>SUM(G13:G15)</f>
        <v>3127.6342400000003</v>
      </c>
      <c r="H16" s="19">
        <f>SUM(H13:H15)</f>
        <v>180.57400000000001</v>
      </c>
      <c r="I16" s="19">
        <f>J16/H16</f>
        <v>2.1085877811866602</v>
      </c>
      <c r="J16" s="20">
        <f>SUM(J13:J15)</f>
        <v>380.75613000000004</v>
      </c>
      <c r="K16" s="30">
        <f>SUM(K13:K15)</f>
        <v>1597.174</v>
      </c>
      <c r="L16" s="19">
        <f t="shared" si="3"/>
        <v>2.1966237679801952</v>
      </c>
      <c r="M16" s="20">
        <f t="shared" ref="M16" si="10">SUM(M13:M15)</f>
        <v>3508.3903700000001</v>
      </c>
    </row>
    <row r="17" spans="1:14">
      <c r="A17" s="16" t="s">
        <v>9</v>
      </c>
      <c r="B17" s="18">
        <v>514.9</v>
      </c>
      <c r="C17" s="18">
        <v>2</v>
      </c>
      <c r="D17" s="18">
        <f t="shared" si="9"/>
        <v>1029.8</v>
      </c>
      <c r="E17" s="16">
        <v>514.9</v>
      </c>
      <c r="F17" s="16">
        <v>2.3287900000000001</v>
      </c>
      <c r="G17" s="33">
        <v>1199.0939699999999</v>
      </c>
      <c r="H17" s="16">
        <v>467.27300000000002</v>
      </c>
      <c r="I17" s="16">
        <v>2.34375</v>
      </c>
      <c r="J17" s="34">
        <v>1095.17109</v>
      </c>
      <c r="K17" s="21">
        <f t="shared" si="2"/>
        <v>982.173</v>
      </c>
      <c r="L17" s="16">
        <f t="shared" si="3"/>
        <v>2.3359072790638713</v>
      </c>
      <c r="M17" s="18">
        <f t="shared" si="4"/>
        <v>2294.2650599999997</v>
      </c>
    </row>
    <row r="18" spans="1:14">
      <c r="A18" s="16" t="s">
        <v>10</v>
      </c>
      <c r="B18" s="18">
        <v>592.9</v>
      </c>
      <c r="C18" s="18">
        <v>2</v>
      </c>
      <c r="D18" s="18">
        <f t="shared" si="9"/>
        <v>1185.8</v>
      </c>
      <c r="E18" s="16">
        <v>592.9</v>
      </c>
      <c r="F18" s="16">
        <v>2.2551700000000001</v>
      </c>
      <c r="G18" s="33">
        <v>1337.0902900000001</v>
      </c>
      <c r="H18" s="16">
        <v>380.846</v>
      </c>
      <c r="I18" s="16">
        <v>2.2593200000000002</v>
      </c>
      <c r="J18" s="34">
        <v>860.45298000000003</v>
      </c>
      <c r="K18" s="21">
        <f t="shared" si="2"/>
        <v>973.74599999999998</v>
      </c>
      <c r="L18" s="16">
        <f t="shared" si="3"/>
        <v>2.2567931164800679</v>
      </c>
      <c r="M18" s="18">
        <f t="shared" si="4"/>
        <v>2197.5432700000001</v>
      </c>
      <c r="N18" s="26"/>
    </row>
    <row r="19" spans="1:14">
      <c r="A19" s="16" t="s">
        <v>11</v>
      </c>
      <c r="B19" s="18">
        <v>591.70000000000005</v>
      </c>
      <c r="C19" s="18">
        <v>2</v>
      </c>
      <c r="D19" s="18">
        <f t="shared" si="9"/>
        <v>1183.4000000000001</v>
      </c>
      <c r="E19" s="16">
        <v>591.70000000000005</v>
      </c>
      <c r="F19" s="16">
        <v>2.0811000000000002</v>
      </c>
      <c r="G19" s="33">
        <v>1231.38687</v>
      </c>
      <c r="H19" s="16">
        <v>478.36700000000002</v>
      </c>
      <c r="I19" s="16">
        <v>2.05972</v>
      </c>
      <c r="J19" s="34">
        <v>985.30208000000005</v>
      </c>
      <c r="K19" s="21">
        <f t="shared" si="2"/>
        <v>1070.067</v>
      </c>
      <c r="L19" s="29">
        <f>M19/K19</f>
        <v>2.0715422024976009</v>
      </c>
      <c r="M19" s="21">
        <f t="shared" si="4"/>
        <v>2216.6889500000002</v>
      </c>
    </row>
    <row r="20" spans="1:14">
      <c r="A20" s="22" t="s">
        <v>30</v>
      </c>
      <c r="B20" s="20">
        <f>B7+B11+B16+B17+B18+B19</f>
        <v>6669.7999999999984</v>
      </c>
      <c r="C20" s="22"/>
      <c r="D20" s="20">
        <f>D7+D11+D16+D17+D18+D19</f>
        <v>13339.599999999997</v>
      </c>
      <c r="E20" s="20">
        <f>E7+E11+E16+E17+E18+E19</f>
        <v>6790.0429999999988</v>
      </c>
      <c r="F20" s="19">
        <f>G20/E20</f>
        <v>2.0305775368432872</v>
      </c>
      <c r="G20" s="19">
        <f>G7+G11+G16+G17+G18+G19</f>
        <v>13787.708790000001</v>
      </c>
      <c r="H20" s="19">
        <f>H7+H11+H16+H17+H18+H19</f>
        <v>1927.6580000000001</v>
      </c>
      <c r="I20" s="19">
        <f>J20/H20</f>
        <v>2.1095453770845243</v>
      </c>
      <c r="J20" s="30">
        <f>J7+J11+J16+J17+J18+J19</f>
        <v>4066.4820224999999</v>
      </c>
      <c r="K20" s="30">
        <f>K7+K11+K16+K17+K18+K19</f>
        <v>8717.7010000000009</v>
      </c>
      <c r="L20" s="19">
        <f>M20/K20</f>
        <v>2.0480389052687169</v>
      </c>
      <c r="M20" s="30">
        <f>M7+M11+M16+M17+M18+M19</f>
        <v>17854.190812500001</v>
      </c>
      <c r="N20" s="26"/>
    </row>
    <row r="22" spans="1:14">
      <c r="A22" s="40" t="s">
        <v>27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4">
      <c r="K23" s="26"/>
    </row>
    <row r="29" spans="1:14" ht="15.75">
      <c r="H29" s="27"/>
    </row>
  </sheetData>
  <mergeCells count="2">
    <mergeCell ref="A2:J2"/>
    <mergeCell ref="A22:J2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2012</vt:lpstr>
      <vt:lpstr>2013</vt:lpstr>
      <vt:lpstr>2014</vt:lpstr>
      <vt:lpstr>2015</vt:lpstr>
    </vt:vector>
  </TitlesOfParts>
  <Company>mupp_energetik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vedeconom</dc:creator>
  <cp:lastModifiedBy>vedeconom</cp:lastModifiedBy>
  <cp:lastPrinted>2016-01-20T07:24:26Z</cp:lastPrinted>
  <dcterms:created xsi:type="dcterms:W3CDTF">2015-08-10T13:15:11Z</dcterms:created>
  <dcterms:modified xsi:type="dcterms:W3CDTF">2016-05-12T13:37:18Z</dcterms:modified>
</cp:coreProperties>
</file>